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40" yWindow="240" windowWidth="25360" windowHeight="18780" tabRatio="500"/>
  </bookViews>
  <sheets>
    <sheet name="Sheet1" sheetId="1" r:id="rId1"/>
  </sheets>
  <externalReferences>
    <externalReference r:id="rId2"/>
  </externalReferences>
  <definedNames>
    <definedName name="Budget_DTLs">'[1]files%5CSboardman_budget (2)'!$B$4:$G$132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1" l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H130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C46" i="1"/>
  <c r="F46" i="1"/>
  <c r="C47" i="1"/>
  <c r="F47" i="1"/>
  <c r="C48" i="1"/>
  <c r="F48" i="1"/>
  <c r="C49" i="1"/>
  <c r="F49" i="1"/>
  <c r="C50" i="1"/>
  <c r="F50" i="1"/>
  <c r="C51" i="1"/>
  <c r="F51" i="1"/>
  <c r="C52" i="1"/>
  <c r="F52" i="1"/>
  <c r="C53" i="1"/>
  <c r="F53" i="1"/>
  <c r="C54" i="1"/>
  <c r="F54" i="1"/>
  <c r="C55" i="1"/>
  <c r="F55" i="1"/>
  <c r="C56" i="1"/>
  <c r="F56" i="1"/>
  <c r="C57" i="1"/>
  <c r="F57" i="1"/>
  <c r="C58" i="1"/>
  <c r="F58" i="1"/>
  <c r="C59" i="1"/>
  <c r="F59" i="1"/>
  <c r="C60" i="1"/>
  <c r="F60" i="1"/>
  <c r="C61" i="1"/>
  <c r="F61" i="1"/>
  <c r="C62" i="1"/>
  <c r="F62" i="1"/>
  <c r="C63" i="1"/>
  <c r="F63" i="1"/>
  <c r="C64" i="1"/>
  <c r="F64" i="1"/>
  <c r="C65" i="1"/>
  <c r="F65" i="1"/>
  <c r="C66" i="1"/>
  <c r="F66" i="1"/>
  <c r="C67" i="1"/>
  <c r="F67" i="1"/>
  <c r="C68" i="1"/>
  <c r="F68" i="1"/>
  <c r="C69" i="1"/>
  <c r="F69" i="1"/>
  <c r="C70" i="1"/>
  <c r="F70" i="1"/>
  <c r="C71" i="1"/>
  <c r="F71" i="1"/>
  <c r="C72" i="1"/>
  <c r="F72" i="1"/>
  <c r="C73" i="1"/>
  <c r="F73" i="1"/>
  <c r="C74" i="1"/>
  <c r="F74" i="1"/>
  <c r="C75" i="1"/>
  <c r="F75" i="1"/>
  <c r="C76" i="1"/>
  <c r="F76" i="1"/>
  <c r="C77" i="1"/>
  <c r="F77" i="1"/>
  <c r="C78" i="1"/>
  <c r="F78" i="1"/>
  <c r="C79" i="1"/>
  <c r="F79" i="1"/>
  <c r="C80" i="1"/>
  <c r="F80" i="1"/>
  <c r="C81" i="1"/>
  <c r="F81" i="1"/>
  <c r="C82" i="1"/>
  <c r="F82" i="1"/>
  <c r="C83" i="1"/>
  <c r="F83" i="1"/>
  <c r="C84" i="1"/>
  <c r="F84" i="1"/>
  <c r="C85" i="1"/>
  <c r="F85" i="1"/>
  <c r="C86" i="1"/>
  <c r="F86" i="1"/>
  <c r="C87" i="1"/>
  <c r="F87" i="1"/>
  <c r="C88" i="1"/>
  <c r="F88" i="1"/>
  <c r="C89" i="1"/>
  <c r="F89" i="1"/>
  <c r="C90" i="1"/>
  <c r="F90" i="1"/>
  <c r="C91" i="1"/>
  <c r="F91" i="1"/>
  <c r="C92" i="1"/>
  <c r="F92" i="1"/>
  <c r="C93" i="1"/>
  <c r="F93" i="1"/>
  <c r="C94" i="1"/>
  <c r="F94" i="1"/>
  <c r="C95" i="1"/>
  <c r="F95" i="1"/>
  <c r="C96" i="1"/>
  <c r="F96" i="1"/>
  <c r="C97" i="1"/>
  <c r="F97" i="1"/>
  <c r="C98" i="1"/>
  <c r="F98" i="1"/>
  <c r="C99" i="1"/>
  <c r="F99" i="1"/>
  <c r="C100" i="1"/>
  <c r="F100" i="1"/>
  <c r="C101" i="1"/>
  <c r="F101" i="1"/>
  <c r="C102" i="1"/>
  <c r="F102" i="1"/>
  <c r="C103" i="1"/>
  <c r="F103" i="1"/>
  <c r="C104" i="1"/>
  <c r="F104" i="1"/>
  <c r="C105" i="1"/>
  <c r="F105" i="1"/>
  <c r="C106" i="1"/>
  <c r="F106" i="1"/>
  <c r="C107" i="1"/>
  <c r="F107" i="1"/>
  <c r="C108" i="1"/>
  <c r="F108" i="1"/>
  <c r="C109" i="1"/>
  <c r="F109" i="1"/>
  <c r="C110" i="1"/>
  <c r="F110" i="1"/>
  <c r="C111" i="1"/>
  <c r="F111" i="1"/>
  <c r="C112" i="1"/>
  <c r="F112" i="1"/>
  <c r="C113" i="1"/>
  <c r="F113" i="1"/>
  <c r="C114" i="1"/>
  <c r="F114" i="1"/>
  <c r="C115" i="1"/>
  <c r="F115" i="1"/>
  <c r="C116" i="1"/>
  <c r="F116" i="1"/>
  <c r="C117" i="1"/>
  <c r="F117" i="1"/>
  <c r="C118" i="1"/>
  <c r="F118" i="1"/>
  <c r="C119" i="1"/>
  <c r="F119" i="1"/>
  <c r="C120" i="1"/>
  <c r="F120" i="1"/>
  <c r="C121" i="1"/>
  <c r="F121" i="1"/>
  <c r="C122" i="1"/>
  <c r="F122" i="1"/>
  <c r="C123" i="1"/>
  <c r="F123" i="1"/>
  <c r="C124" i="1"/>
  <c r="F124" i="1"/>
  <c r="C125" i="1"/>
  <c r="F125" i="1"/>
  <c r="C126" i="1"/>
  <c r="F126" i="1"/>
  <c r="C127" i="1"/>
  <c r="F127" i="1"/>
  <c r="C128" i="1"/>
  <c r="F128" i="1"/>
  <c r="C129" i="1"/>
  <c r="F129" i="1"/>
  <c r="F130" i="1"/>
  <c r="C13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H43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C8" i="1"/>
  <c r="F8" i="1"/>
  <c r="C9" i="1"/>
  <c r="F9" i="1"/>
  <c r="C10" i="1"/>
  <c r="F10" i="1"/>
  <c r="C11" i="1"/>
  <c r="F11" i="1"/>
  <c r="C12" i="1"/>
  <c r="F12" i="1"/>
  <c r="C13" i="1"/>
  <c r="F13" i="1"/>
  <c r="C14" i="1"/>
  <c r="F14" i="1"/>
  <c r="C15" i="1"/>
  <c r="F15" i="1"/>
  <c r="C16" i="1"/>
  <c r="F16" i="1"/>
  <c r="C17" i="1"/>
  <c r="F17" i="1"/>
  <c r="C18" i="1"/>
  <c r="F18" i="1"/>
  <c r="C19" i="1"/>
  <c r="F19" i="1"/>
  <c r="C20" i="1"/>
  <c r="F20" i="1"/>
  <c r="C21" i="1"/>
  <c r="F21" i="1"/>
  <c r="C22" i="1"/>
  <c r="F22" i="1"/>
  <c r="C23" i="1"/>
  <c r="F23" i="1"/>
  <c r="C24" i="1"/>
  <c r="F24" i="1"/>
  <c r="C25" i="1"/>
  <c r="F25" i="1"/>
  <c r="C26" i="1"/>
  <c r="F26" i="1"/>
  <c r="C27" i="1"/>
  <c r="F27" i="1"/>
  <c r="C28" i="1"/>
  <c r="F28" i="1"/>
  <c r="C29" i="1"/>
  <c r="F29" i="1"/>
  <c r="C30" i="1"/>
  <c r="F30" i="1"/>
  <c r="C31" i="1"/>
  <c r="F31" i="1"/>
  <c r="C32" i="1"/>
  <c r="F32" i="1"/>
  <c r="C33" i="1"/>
  <c r="F33" i="1"/>
  <c r="C34" i="1"/>
  <c r="F34" i="1"/>
  <c r="C35" i="1"/>
  <c r="F35" i="1"/>
  <c r="C36" i="1"/>
  <c r="F36" i="1"/>
  <c r="C37" i="1"/>
  <c r="F37" i="1"/>
  <c r="C38" i="1"/>
  <c r="F38" i="1"/>
  <c r="C39" i="1"/>
  <c r="F39" i="1"/>
  <c r="C40" i="1"/>
  <c r="F40" i="1"/>
  <c r="C41" i="1"/>
  <c r="F41" i="1"/>
  <c r="C42" i="1"/>
  <c r="F42" i="1"/>
  <c r="F43" i="1"/>
  <c r="C43" i="1"/>
  <c r="E4" i="1"/>
  <c r="E5" i="1"/>
  <c r="I5" i="1"/>
  <c r="D4" i="1"/>
  <c r="D5" i="1"/>
  <c r="C4" i="1"/>
  <c r="C5" i="1"/>
</calcChain>
</file>

<file path=xl/sharedStrings.xml><?xml version="1.0" encoding="utf-8"?>
<sst xmlns="http://schemas.openxmlformats.org/spreadsheetml/2006/main" count="138" uniqueCount="125">
  <si>
    <t>LHS Band Boosters Financial Report FY19 - 05/07/2019 11:32 PM</t>
  </si>
  <si>
    <t>Projected Cash @ FY End</t>
  </si>
  <si>
    <t>FY19 Initial</t>
  </si>
  <si>
    <t>Adjusted Budget</t>
  </si>
  <si>
    <t>Actuals</t>
  </si>
  <si>
    <t>Starting Balance 6/1</t>
  </si>
  <si>
    <t>Suplus/Deficit</t>
  </si>
  <si>
    <t>Ending Balance 5/31</t>
  </si>
  <si>
    <t>Inc/ Exp</t>
  </si>
  <si>
    <t>Account</t>
  </si>
  <si>
    <t>Initial Budget</t>
  </si>
  <si>
    <t>Variance Initial</t>
  </si>
  <si>
    <t>Variance Adjusted</t>
  </si>
  <si>
    <t>Income</t>
  </si>
  <si>
    <t>Leander Band Fair Share Fee</t>
  </si>
  <si>
    <t>Percussion Fee</t>
  </si>
  <si>
    <t>Instrument Rental Fee</t>
  </si>
  <si>
    <t>Winter Guard Varsity Fee</t>
  </si>
  <si>
    <t>Leander Band New Band Fee</t>
  </si>
  <si>
    <t>Leander Guard Fair Share Fee</t>
  </si>
  <si>
    <t>Leander Guard New Guard Fee</t>
  </si>
  <si>
    <t>Winter Guard Junior Varsity Fee</t>
  </si>
  <si>
    <t>WGI Guard Trip</t>
  </si>
  <si>
    <t>Student Misc Payments</t>
  </si>
  <si>
    <t>UIL</t>
  </si>
  <si>
    <t>Merchandise</t>
  </si>
  <si>
    <t>March A Thon</t>
  </si>
  <si>
    <t>Effortless Giving</t>
  </si>
  <si>
    <t>Physicals</t>
  </si>
  <si>
    <t>Vet Clinics</t>
  </si>
  <si>
    <t>Alumni Night</t>
  </si>
  <si>
    <t>Jazz Concert/Dinner</t>
  </si>
  <si>
    <t>Banquet</t>
  </si>
  <si>
    <t>Fun Night</t>
  </si>
  <si>
    <t>BBQ</t>
  </si>
  <si>
    <t>Parent Performance</t>
  </si>
  <si>
    <t>Spring Fundraiser</t>
  </si>
  <si>
    <t>TCGC Income</t>
  </si>
  <si>
    <t>UIL Concessions</t>
  </si>
  <si>
    <t>Mattress</t>
  </si>
  <si>
    <t>Shredding</t>
  </si>
  <si>
    <t>Homecoming Mums</t>
  </si>
  <si>
    <t>Donations</t>
  </si>
  <si>
    <t>Donations Grand Nats</t>
  </si>
  <si>
    <t>Prior Year Student Balance</t>
  </si>
  <si>
    <t>Miscellaneous</t>
  </si>
  <si>
    <t>Cash</t>
  </si>
  <si>
    <t>Affinipay Fees</t>
  </si>
  <si>
    <t>Reimbursible from LISD</t>
  </si>
  <si>
    <t>Total Income</t>
  </si>
  <si>
    <t>Expense</t>
  </si>
  <si>
    <t>Marching Techs</t>
  </si>
  <si>
    <t>Master Classes</t>
  </si>
  <si>
    <t>Music Copyright</t>
  </si>
  <si>
    <t>Show Designer</t>
  </si>
  <si>
    <t>Marching Drill Writer</t>
  </si>
  <si>
    <t>Props</t>
  </si>
  <si>
    <t>Section Leader Camp Supplies</t>
  </si>
  <si>
    <t>Will Callaway Payment</t>
  </si>
  <si>
    <t>Uniform Fittings</t>
  </si>
  <si>
    <t>Food</t>
  </si>
  <si>
    <t>Middle school t-shirts</t>
  </si>
  <si>
    <t>Instrument Rental</t>
  </si>
  <si>
    <t>Uniform Cleaning</t>
  </si>
  <si>
    <t>Uniform Expenses</t>
  </si>
  <si>
    <t>Solo &amp; Ensemble</t>
  </si>
  <si>
    <t>Accompanist</t>
  </si>
  <si>
    <t>Charter Bus trip to Houston</t>
  </si>
  <si>
    <t>Clinicians</t>
  </si>
  <si>
    <t>Charters for BOA</t>
  </si>
  <si>
    <t>Christmas Concert</t>
  </si>
  <si>
    <t>Winter Festival</t>
  </si>
  <si>
    <t>Fall Tech Salary</t>
  </si>
  <si>
    <t>Equipment/Supplies</t>
  </si>
  <si>
    <t>Football Costumes</t>
  </si>
  <si>
    <t>Fall show Costumes</t>
  </si>
  <si>
    <t>Fall Flags</t>
  </si>
  <si>
    <t>Varsity Flags</t>
  </si>
  <si>
    <t>Winter Guard Floor and Supplies</t>
  </si>
  <si>
    <t>Spring Tech</t>
  </si>
  <si>
    <t>Guard Hotels</t>
  </si>
  <si>
    <t>JV Flags</t>
  </si>
  <si>
    <t>Choreographer for spring</t>
  </si>
  <si>
    <t>Summer Band Staff</t>
  </si>
  <si>
    <t>Choreographer for fall</t>
  </si>
  <si>
    <t>Band Picnic</t>
  </si>
  <si>
    <t>Bank Fees</t>
  </si>
  <si>
    <t>Truck Costs</t>
  </si>
  <si>
    <t>Band coming</t>
  </si>
  <si>
    <t>BOA</t>
  </si>
  <si>
    <t>Copies/Printing</t>
  </si>
  <si>
    <t>Exec Board Insuarance</t>
  </si>
  <si>
    <t>Hangers</t>
  </si>
  <si>
    <t>Medical/Chap supplies</t>
  </si>
  <si>
    <t>P.O. Box rental</t>
  </si>
  <si>
    <t>Postage</t>
  </si>
  <si>
    <t>Proxy judges</t>
  </si>
  <si>
    <t>Sales Tax</t>
  </si>
  <si>
    <t>Senior Nite</t>
  </si>
  <si>
    <t>Teacher Appreciation Meal</t>
  </si>
  <si>
    <t>Trailer Exp</t>
  </si>
  <si>
    <t>Wagon carts</t>
  </si>
  <si>
    <t>Water jugs</t>
  </si>
  <si>
    <t>Website Fee</t>
  </si>
  <si>
    <t>Hospitatality</t>
  </si>
  <si>
    <t>Drum Major Supplies</t>
  </si>
  <si>
    <t>Senior Trip</t>
  </si>
  <si>
    <t>Dog Tags</t>
  </si>
  <si>
    <t>Pink Out</t>
  </si>
  <si>
    <t>Bookkeeper</t>
  </si>
  <si>
    <t>Tax Prep</t>
  </si>
  <si>
    <t>Banquet Dance</t>
  </si>
  <si>
    <t>Tech Salaries</t>
  </si>
  <si>
    <t>Percussion Supplies</t>
  </si>
  <si>
    <t>Percussion Book writing</t>
  </si>
  <si>
    <t>Summer Percussion Tech Staff</t>
  </si>
  <si>
    <t>Percussion Capital Expense</t>
  </si>
  <si>
    <t>Other Fundraisers</t>
  </si>
  <si>
    <t>Alumni night</t>
  </si>
  <si>
    <t>March A Thon  Supplies/Rewards</t>
  </si>
  <si>
    <t>TCGC Expenses</t>
  </si>
  <si>
    <t>Jazz Tech</t>
  </si>
  <si>
    <t>Refunds</t>
  </si>
  <si>
    <t>Scholarships</t>
  </si>
  <si>
    <t xml:space="preserve"> Expense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</si>
</sst>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CC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0" xfId="0" applyFont="1"/>
    <xf numFmtId="0" fontId="0" fillId="0" borderId="1" xfId="0" applyBorder="1"/>
    <xf numFmtId="0" fontId="0" fillId="2" borderId="1" xfId="0" applyFill="1" applyBorder="1"/>
    <xf numFmtId="0" fontId="3" fillId="0" borderId="0" xfId="0" applyFont="1" applyAlignment="1">
      <alignment horizontal="right" indent="1"/>
    </xf>
    <xf numFmtId="44" fontId="0" fillId="0" borderId="1" xfId="1" applyFont="1" applyBorder="1"/>
    <xf numFmtId="44" fontId="0" fillId="2" borderId="1" xfId="1" applyFont="1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4" fontId="0" fillId="0" borderId="0" xfId="0" applyNumberFormat="1"/>
    <xf numFmtId="164" fontId="0" fillId="0" borderId="0" xfId="0" applyNumberForma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4" fillId="0" borderId="0" xfId="0" applyFont="1"/>
    <xf numFmtId="44" fontId="0" fillId="0" borderId="2" xfId="1" applyFont="1" applyBorder="1"/>
    <xf numFmtId="44" fontId="0" fillId="2" borderId="2" xfId="1" applyFont="1" applyFill="1" applyBorder="1"/>
    <xf numFmtId="44" fontId="0" fillId="4" borderId="2" xfId="1" applyFont="1" applyFill="1" applyBorder="1"/>
    <xf numFmtId="0" fontId="0" fillId="0" borderId="3" xfId="0" applyBorder="1"/>
    <xf numFmtId="0" fontId="0" fillId="2" borderId="3" xfId="0" applyFill="1" applyBorder="1"/>
    <xf numFmtId="0" fontId="0" fillId="4" borderId="3" xfId="0" applyFill="1" applyBorder="1"/>
    <xf numFmtId="0" fontId="0" fillId="0" borderId="4" xfId="0" applyBorder="1"/>
    <xf numFmtId="0" fontId="0" fillId="2" borderId="4" xfId="0" applyFill="1" applyBorder="1"/>
    <xf numFmtId="0" fontId="0" fillId="4" borderId="4" xfId="0" applyFill="1" applyBorder="1"/>
    <xf numFmtId="0" fontId="0" fillId="0" borderId="0" xfId="0" applyAlignment="1">
      <alignment horizontal="right" indent="1"/>
    </xf>
    <xf numFmtId="44" fontId="0" fillId="0" borderId="5" xfId="1" applyFont="1" applyBorder="1"/>
    <xf numFmtId="44" fontId="0" fillId="2" borderId="5" xfId="1" applyFont="1" applyFill="1" applyBorder="1"/>
    <xf numFmtId="44" fontId="0" fillId="4" borderId="5" xfId="1" applyFont="1" applyFill="1" applyBorder="1"/>
    <xf numFmtId="9" fontId="0" fillId="0" borderId="0" xfId="2" applyFont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4" fontId="0" fillId="0" borderId="3" xfId="1" applyFont="1" applyBorder="1"/>
    <xf numFmtId="44" fontId="0" fillId="4" borderId="3" xfId="1" applyFont="1" applyFill="1" applyBorder="1"/>
    <xf numFmtId="44" fontId="0" fillId="0" borderId="4" xfId="1" applyFont="1" applyBorder="1"/>
    <xf numFmtId="44" fontId="0" fillId="4" borderId="4" xfId="1" applyFont="1" applyFill="1" applyBorder="1"/>
    <xf numFmtId="0" fontId="3" fillId="0" borderId="0" xfId="0" applyFont="1" applyAlignment="1">
      <alignment horizontal="right"/>
    </xf>
    <xf numFmtId="44" fontId="0" fillId="0" borderId="9" xfId="1" applyFont="1" applyBorder="1"/>
    <xf numFmtId="44" fontId="0" fillId="2" borderId="9" xfId="1" applyFont="1" applyFill="1" applyBorder="1"/>
    <xf numFmtId="44" fontId="0" fillId="4" borderId="9" xfId="1" applyFont="1" applyFill="1" applyBorder="1"/>
    <xf numFmtId="44" fontId="0" fillId="0" borderId="9" xfId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na/Downloads/LHS%20Band%20Boosters%20Budget%20to%20Actuals%20Fin%20Report%20FY20%20Budget%2005072019_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Report"/>
      <sheetName val="files%5CSboardman_budget (2)"/>
      <sheetName val="Proposed FY20-Exp Director"/>
      <sheetName val="Proposed FY20 - Income"/>
    </sheetNames>
    <sheetDataSet>
      <sheetData sheetId="0"/>
      <sheetData sheetId="1">
        <row r="4">
          <cell r="B4" t="str">
            <v>Seq</v>
          </cell>
          <cell r="C4" t="str">
            <v>Description</v>
          </cell>
          <cell r="D4" t="str">
            <v>Original Budget Amt</v>
          </cell>
          <cell r="E4" t="str">
            <v>Actual Amt</v>
          </cell>
          <cell r="F4" t="str">
            <v>Variance</v>
          </cell>
          <cell r="G4" t="str">
            <v>Adjusted Budget</v>
          </cell>
        </row>
        <row r="6">
          <cell r="B6">
            <v>2</v>
          </cell>
          <cell r="C6" t="str">
            <v>Leander Band Fair Share Fee</v>
          </cell>
          <cell r="D6">
            <v>148400</v>
          </cell>
          <cell r="E6">
            <v>143389.85999999999</v>
          </cell>
          <cell r="F6">
            <v>-5010.1400000000103</v>
          </cell>
          <cell r="G6">
            <v>148400</v>
          </cell>
        </row>
        <row r="7">
          <cell r="B7">
            <v>3</v>
          </cell>
          <cell r="C7" t="str">
            <v>Percussion Fee</v>
          </cell>
          <cell r="D7">
            <v>2500</v>
          </cell>
          <cell r="E7">
            <v>3050</v>
          </cell>
          <cell r="F7">
            <v>550</v>
          </cell>
          <cell r="G7">
            <v>2500</v>
          </cell>
        </row>
        <row r="8">
          <cell r="B8">
            <v>4</v>
          </cell>
          <cell r="C8" t="str">
            <v>Instrument Rental Fee</v>
          </cell>
          <cell r="D8">
            <v>7500</v>
          </cell>
          <cell r="E8">
            <v>7043.5</v>
          </cell>
          <cell r="F8">
            <v>-456.5</v>
          </cell>
          <cell r="G8">
            <v>7500</v>
          </cell>
        </row>
        <row r="9">
          <cell r="B9">
            <v>12</v>
          </cell>
          <cell r="C9" t="str">
            <v>Winter Guard Varsity Fee</v>
          </cell>
          <cell r="D9">
            <v>14000</v>
          </cell>
          <cell r="E9">
            <v>5662</v>
          </cell>
          <cell r="F9">
            <v>-8338</v>
          </cell>
          <cell r="G9">
            <v>14000</v>
          </cell>
        </row>
        <row r="10">
          <cell r="B10">
            <v>20</v>
          </cell>
          <cell r="C10" t="str">
            <v>Leander Band New Band Fee</v>
          </cell>
          <cell r="D10">
            <v>9000</v>
          </cell>
          <cell r="E10">
            <v>8538</v>
          </cell>
          <cell r="F10">
            <v>-462</v>
          </cell>
          <cell r="G10">
            <v>9000</v>
          </cell>
        </row>
        <row r="11">
          <cell r="B11">
            <v>21</v>
          </cell>
          <cell r="C11" t="str">
            <v>Leander Guard Fair Share Fee</v>
          </cell>
          <cell r="D11">
            <v>20825</v>
          </cell>
          <cell r="E11">
            <v>16313</v>
          </cell>
          <cell r="F11">
            <v>-4512</v>
          </cell>
          <cell r="G11">
            <v>20825</v>
          </cell>
        </row>
        <row r="12">
          <cell r="B12">
            <v>22</v>
          </cell>
          <cell r="C12" t="str">
            <v>Leander Guard New Guard Fee</v>
          </cell>
          <cell r="D12">
            <v>3315</v>
          </cell>
          <cell r="E12">
            <v>4415</v>
          </cell>
          <cell r="F12">
            <v>1100</v>
          </cell>
          <cell r="G12">
            <v>3315</v>
          </cell>
        </row>
        <row r="13">
          <cell r="B13">
            <v>23</v>
          </cell>
          <cell r="C13" t="str">
            <v>Winter Guard Junior Varsity Fee</v>
          </cell>
          <cell r="D13">
            <v>0</v>
          </cell>
          <cell r="E13">
            <v>4535</v>
          </cell>
          <cell r="F13">
            <v>4535</v>
          </cell>
          <cell r="G13">
            <v>0</v>
          </cell>
        </row>
        <row r="14">
          <cell r="B14">
            <v>24</v>
          </cell>
          <cell r="C14" t="str">
            <v>WGI Guard Trip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1000</v>
          </cell>
          <cell r="C15" t="str">
            <v>Student Misc Payments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1001</v>
          </cell>
          <cell r="C16" t="str">
            <v>UIL</v>
          </cell>
          <cell r="D16">
            <v>0</v>
          </cell>
          <cell r="E16">
            <v>2221.3200000000002</v>
          </cell>
          <cell r="F16">
            <v>2221.3200000000002</v>
          </cell>
          <cell r="G16">
            <v>0</v>
          </cell>
        </row>
        <row r="17">
          <cell r="B17">
            <v>2001</v>
          </cell>
          <cell r="C17" t="str">
            <v>Merchandise</v>
          </cell>
          <cell r="D17">
            <v>20000</v>
          </cell>
          <cell r="E17">
            <v>16939.45</v>
          </cell>
          <cell r="F17">
            <v>-3060.5499999999902</v>
          </cell>
          <cell r="G17">
            <v>20000</v>
          </cell>
        </row>
        <row r="18">
          <cell r="B18">
            <v>2002</v>
          </cell>
          <cell r="C18" t="str">
            <v>March A Thon</v>
          </cell>
          <cell r="D18">
            <v>85000</v>
          </cell>
          <cell r="E18">
            <v>108945.17</v>
          </cell>
          <cell r="F18">
            <v>22445.17</v>
          </cell>
          <cell r="G18">
            <v>86500</v>
          </cell>
        </row>
        <row r="19">
          <cell r="B19">
            <v>2003</v>
          </cell>
          <cell r="C19" t="str">
            <v>Effortless Giving</v>
          </cell>
          <cell r="D19">
            <v>1000</v>
          </cell>
          <cell r="E19">
            <v>4263.66</v>
          </cell>
          <cell r="F19">
            <v>3263.66</v>
          </cell>
          <cell r="G19">
            <v>1000</v>
          </cell>
        </row>
        <row r="20">
          <cell r="B20">
            <v>2004</v>
          </cell>
          <cell r="C20" t="str">
            <v>Physicals</v>
          </cell>
          <cell r="D20">
            <v>1500</v>
          </cell>
          <cell r="E20">
            <v>4291.2</v>
          </cell>
          <cell r="F20">
            <v>2791.2</v>
          </cell>
          <cell r="G20">
            <v>1500</v>
          </cell>
        </row>
        <row r="21">
          <cell r="B21">
            <v>2005</v>
          </cell>
          <cell r="C21" t="str">
            <v>Vet Clinics</v>
          </cell>
          <cell r="D21">
            <v>1000</v>
          </cell>
          <cell r="E21">
            <v>4400</v>
          </cell>
          <cell r="F21">
            <v>3400</v>
          </cell>
          <cell r="G21">
            <v>1000</v>
          </cell>
        </row>
        <row r="22">
          <cell r="B22">
            <v>2006</v>
          </cell>
          <cell r="C22" t="str">
            <v>Alumni Night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2007</v>
          </cell>
          <cell r="C23" t="str">
            <v>Jazz Concert/Dinner</v>
          </cell>
          <cell r="D23">
            <v>1000</v>
          </cell>
          <cell r="E23">
            <v>75</v>
          </cell>
          <cell r="F23">
            <v>-925</v>
          </cell>
          <cell r="G23">
            <v>1000</v>
          </cell>
        </row>
        <row r="24">
          <cell r="B24">
            <v>2008</v>
          </cell>
          <cell r="C24" t="str">
            <v>Banquet</v>
          </cell>
          <cell r="D24">
            <v>2000</v>
          </cell>
          <cell r="E24">
            <v>3275</v>
          </cell>
          <cell r="F24">
            <v>1275</v>
          </cell>
          <cell r="G24">
            <v>2000</v>
          </cell>
        </row>
        <row r="25">
          <cell r="B25">
            <v>2010</v>
          </cell>
          <cell r="C25" t="str">
            <v>Fun Night</v>
          </cell>
          <cell r="D25">
            <v>2000</v>
          </cell>
          <cell r="E25">
            <v>3561.35</v>
          </cell>
          <cell r="F25">
            <v>1561.35</v>
          </cell>
          <cell r="G25">
            <v>2000</v>
          </cell>
        </row>
        <row r="26">
          <cell r="B26">
            <v>2011</v>
          </cell>
          <cell r="C26" t="str">
            <v>BBQ</v>
          </cell>
          <cell r="D26">
            <v>1000</v>
          </cell>
          <cell r="E26">
            <v>1760</v>
          </cell>
          <cell r="F26">
            <v>760</v>
          </cell>
          <cell r="G26">
            <v>1000</v>
          </cell>
        </row>
        <row r="27">
          <cell r="B27">
            <v>2012</v>
          </cell>
          <cell r="C27" t="str">
            <v>Parent Performance</v>
          </cell>
          <cell r="D27">
            <v>275</v>
          </cell>
          <cell r="E27">
            <v>0</v>
          </cell>
          <cell r="F27">
            <v>-275</v>
          </cell>
          <cell r="G27">
            <v>275</v>
          </cell>
        </row>
        <row r="28">
          <cell r="B28">
            <v>2013</v>
          </cell>
          <cell r="C28" t="str">
            <v>Spring Fundraiser</v>
          </cell>
          <cell r="D28">
            <v>10000</v>
          </cell>
          <cell r="E28">
            <v>0</v>
          </cell>
          <cell r="F28">
            <v>-10000</v>
          </cell>
          <cell r="G28">
            <v>10000</v>
          </cell>
        </row>
        <row r="29">
          <cell r="B29">
            <v>2014</v>
          </cell>
          <cell r="C29" t="str">
            <v>TCGC Income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2015</v>
          </cell>
          <cell r="C30" t="str">
            <v>UIL Concessions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2016</v>
          </cell>
          <cell r="C31" t="str">
            <v>Mattress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2017</v>
          </cell>
          <cell r="C32" t="str">
            <v>Shredding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2018</v>
          </cell>
          <cell r="C33" t="str">
            <v>Homecoming Mums</v>
          </cell>
          <cell r="D33">
            <v>2000</v>
          </cell>
          <cell r="E33">
            <v>2661.89</v>
          </cell>
          <cell r="F33">
            <v>661.88999999999896</v>
          </cell>
          <cell r="G33">
            <v>2000</v>
          </cell>
        </row>
        <row r="34">
          <cell r="B34">
            <v>3000</v>
          </cell>
          <cell r="C34" t="str">
            <v>Donations</v>
          </cell>
          <cell r="D34">
            <v>0</v>
          </cell>
          <cell r="E34">
            <v>35</v>
          </cell>
          <cell r="F34">
            <v>35</v>
          </cell>
          <cell r="G34">
            <v>0</v>
          </cell>
        </row>
        <row r="35">
          <cell r="B35">
            <v>3010</v>
          </cell>
          <cell r="C35" t="str">
            <v>Donations Grand Nats</v>
          </cell>
          <cell r="D35">
            <v>0</v>
          </cell>
          <cell r="E35">
            <v>1800</v>
          </cell>
          <cell r="F35">
            <v>1800</v>
          </cell>
          <cell r="G35">
            <v>0</v>
          </cell>
        </row>
        <row r="36">
          <cell r="B36">
            <v>4000</v>
          </cell>
          <cell r="C36" t="str">
            <v>Prior Year Student Balance</v>
          </cell>
          <cell r="D36">
            <v>0</v>
          </cell>
          <cell r="E36">
            <v>1027.5</v>
          </cell>
          <cell r="F36">
            <v>1027.5</v>
          </cell>
          <cell r="G36">
            <v>0</v>
          </cell>
        </row>
        <row r="37">
          <cell r="B37">
            <v>4001</v>
          </cell>
          <cell r="C37" t="str">
            <v>Miscellaneous</v>
          </cell>
          <cell r="D37">
            <v>0</v>
          </cell>
          <cell r="E37">
            <v>3488.65</v>
          </cell>
          <cell r="F37">
            <v>3488.65</v>
          </cell>
          <cell r="G37">
            <v>0</v>
          </cell>
        </row>
        <row r="38">
          <cell r="B38">
            <v>4002</v>
          </cell>
          <cell r="C38" t="str">
            <v>Cash</v>
          </cell>
          <cell r="D38">
            <v>0</v>
          </cell>
          <cell r="E38">
            <v>682.25</v>
          </cell>
          <cell r="F38">
            <v>682.25</v>
          </cell>
          <cell r="G38">
            <v>0</v>
          </cell>
        </row>
        <row r="39">
          <cell r="B39">
            <v>4003</v>
          </cell>
          <cell r="C39" t="str">
            <v>Affinipay Fees</v>
          </cell>
          <cell r="D39">
            <v>3000</v>
          </cell>
          <cell r="E39">
            <v>1731</v>
          </cell>
          <cell r="F39">
            <v>-1269</v>
          </cell>
          <cell r="G39">
            <v>3000</v>
          </cell>
        </row>
        <row r="40">
          <cell r="B40">
            <v>5000</v>
          </cell>
          <cell r="C40" t="str">
            <v>Reimbursible from LISD</v>
          </cell>
          <cell r="D40">
            <v>0</v>
          </cell>
          <cell r="E40">
            <v>11199.03</v>
          </cell>
          <cell r="F40">
            <v>11199.03</v>
          </cell>
          <cell r="G40">
            <v>0</v>
          </cell>
        </row>
        <row r="42">
          <cell r="C42" t="str">
            <v>Income Totals</v>
          </cell>
          <cell r="D42">
            <v>335315</v>
          </cell>
          <cell r="E42">
            <v>365303.83</v>
          </cell>
          <cell r="F42">
            <v>28488.829999999994</v>
          </cell>
          <cell r="G42">
            <v>336815</v>
          </cell>
        </row>
        <row r="45">
          <cell r="B45">
            <v>6001</v>
          </cell>
          <cell r="C45" t="str">
            <v>Marching Techs</v>
          </cell>
          <cell r="D45">
            <v>9000</v>
          </cell>
          <cell r="E45">
            <v>8000</v>
          </cell>
          <cell r="F45">
            <v>1000</v>
          </cell>
          <cell r="G45">
            <v>9000</v>
          </cell>
        </row>
        <row r="46">
          <cell r="B46">
            <v>6002</v>
          </cell>
          <cell r="C46" t="str">
            <v>Master Classes</v>
          </cell>
          <cell r="D46">
            <v>3000</v>
          </cell>
          <cell r="E46">
            <v>5650</v>
          </cell>
          <cell r="F46">
            <v>-2650</v>
          </cell>
          <cell r="G46">
            <v>3000</v>
          </cell>
        </row>
        <row r="47">
          <cell r="B47">
            <v>6003</v>
          </cell>
          <cell r="C47" t="str">
            <v>Music Copyright</v>
          </cell>
          <cell r="D47">
            <v>1500</v>
          </cell>
          <cell r="E47">
            <v>1892.8</v>
          </cell>
          <cell r="F47">
            <v>-392.79999999999899</v>
          </cell>
          <cell r="G47">
            <v>1500</v>
          </cell>
        </row>
        <row r="48">
          <cell r="B48">
            <v>6004</v>
          </cell>
          <cell r="C48" t="str">
            <v>Show Designer</v>
          </cell>
          <cell r="D48">
            <v>9000</v>
          </cell>
          <cell r="E48">
            <v>8435</v>
          </cell>
          <cell r="F48">
            <v>565</v>
          </cell>
          <cell r="G48">
            <v>9000</v>
          </cell>
        </row>
        <row r="49">
          <cell r="B49">
            <v>6005</v>
          </cell>
          <cell r="C49" t="str">
            <v>Marching Drill Writer</v>
          </cell>
          <cell r="D49">
            <v>12000</v>
          </cell>
          <cell r="E49">
            <v>12000</v>
          </cell>
          <cell r="F49">
            <v>0</v>
          </cell>
          <cell r="G49">
            <v>12000</v>
          </cell>
        </row>
        <row r="50">
          <cell r="B50">
            <v>6006</v>
          </cell>
          <cell r="C50" t="str">
            <v>Props</v>
          </cell>
          <cell r="D50">
            <v>13000</v>
          </cell>
          <cell r="E50">
            <v>12149.04</v>
          </cell>
          <cell r="F50">
            <v>850.95999999999901</v>
          </cell>
          <cell r="G50">
            <v>13000</v>
          </cell>
        </row>
        <row r="51">
          <cell r="B51">
            <v>6008</v>
          </cell>
          <cell r="C51" t="str">
            <v>Section Leader Camp Supplies</v>
          </cell>
          <cell r="D51">
            <v>750</v>
          </cell>
          <cell r="E51">
            <v>734.05</v>
          </cell>
          <cell r="F51">
            <v>15.95</v>
          </cell>
          <cell r="G51">
            <v>750</v>
          </cell>
        </row>
        <row r="52">
          <cell r="B52">
            <v>6009</v>
          </cell>
          <cell r="C52" t="str">
            <v>Will Callaway Payment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6011</v>
          </cell>
          <cell r="C53" t="str">
            <v>Uniform Fittings</v>
          </cell>
          <cell r="D53">
            <v>1500</v>
          </cell>
          <cell r="E53">
            <v>0</v>
          </cell>
          <cell r="F53">
            <v>1500</v>
          </cell>
          <cell r="G53">
            <v>1500</v>
          </cell>
        </row>
        <row r="54">
          <cell r="B54">
            <v>6012</v>
          </cell>
          <cell r="C54" t="str">
            <v>Food</v>
          </cell>
          <cell r="D54">
            <v>55000</v>
          </cell>
          <cell r="E54">
            <v>68141.460000000006</v>
          </cell>
          <cell r="F54">
            <v>-13141.46</v>
          </cell>
          <cell r="G54">
            <v>55000</v>
          </cell>
        </row>
        <row r="55">
          <cell r="B55">
            <v>6013</v>
          </cell>
          <cell r="C55" t="str">
            <v>Middle school t-shirts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6015</v>
          </cell>
          <cell r="C56" t="str">
            <v>Instrument Rental</v>
          </cell>
          <cell r="D56">
            <v>7500</v>
          </cell>
          <cell r="E56">
            <v>9934</v>
          </cell>
          <cell r="F56">
            <v>-2434</v>
          </cell>
          <cell r="G56">
            <v>7500</v>
          </cell>
        </row>
        <row r="57">
          <cell r="B57">
            <v>6016</v>
          </cell>
          <cell r="C57" t="str">
            <v>Uniform Cleaning</v>
          </cell>
          <cell r="D57">
            <v>1500</v>
          </cell>
          <cell r="E57">
            <v>291.32</v>
          </cell>
          <cell r="F57">
            <v>1208.68</v>
          </cell>
          <cell r="G57">
            <v>1500</v>
          </cell>
        </row>
        <row r="58">
          <cell r="B58">
            <v>6017</v>
          </cell>
          <cell r="C58" t="str">
            <v>Uniform Expenses</v>
          </cell>
          <cell r="D58">
            <v>300</v>
          </cell>
          <cell r="E58">
            <v>43.39</v>
          </cell>
          <cell r="F58">
            <v>256.61</v>
          </cell>
          <cell r="G58">
            <v>300</v>
          </cell>
        </row>
        <row r="59">
          <cell r="B59">
            <v>6018</v>
          </cell>
          <cell r="C59" t="str">
            <v>UIL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6019</v>
          </cell>
          <cell r="C60" t="str">
            <v>Solo &amp; Ensemble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6020</v>
          </cell>
          <cell r="C61" t="str">
            <v>Accompanist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6021</v>
          </cell>
          <cell r="C62" t="str">
            <v>Charter Bus trip to Houston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6022</v>
          </cell>
          <cell r="C63" t="str">
            <v>Clinicians</v>
          </cell>
          <cell r="D63">
            <v>8000</v>
          </cell>
          <cell r="E63">
            <v>8043.6</v>
          </cell>
          <cell r="F63">
            <v>-43.6000000000003</v>
          </cell>
          <cell r="G63">
            <v>8000</v>
          </cell>
        </row>
        <row r="64">
          <cell r="B64">
            <v>6023</v>
          </cell>
          <cell r="C64" t="str">
            <v>Charters for BOA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>
            <v>6024</v>
          </cell>
          <cell r="C65" t="str">
            <v>Christmas Concert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6025</v>
          </cell>
          <cell r="C66" t="str">
            <v>Winter Festival</v>
          </cell>
          <cell r="D66">
            <v>200</v>
          </cell>
          <cell r="E66">
            <v>0</v>
          </cell>
          <cell r="F66">
            <v>200</v>
          </cell>
          <cell r="G66">
            <v>200</v>
          </cell>
        </row>
        <row r="67">
          <cell r="B67">
            <v>7001</v>
          </cell>
          <cell r="C67" t="str">
            <v>Fall Tech Salary</v>
          </cell>
          <cell r="D67">
            <v>16000</v>
          </cell>
          <cell r="E67">
            <v>23200</v>
          </cell>
          <cell r="F67">
            <v>-7200</v>
          </cell>
          <cell r="G67">
            <v>16000</v>
          </cell>
        </row>
        <row r="68">
          <cell r="B68">
            <v>7002</v>
          </cell>
          <cell r="C68" t="str">
            <v>Equipment/Supplies</v>
          </cell>
          <cell r="D68">
            <v>5000</v>
          </cell>
          <cell r="E68">
            <v>5157.8999999999996</v>
          </cell>
          <cell r="F68">
            <v>-157.89999999999901</v>
          </cell>
          <cell r="G68">
            <v>5000</v>
          </cell>
        </row>
        <row r="69">
          <cell r="B69">
            <v>7003</v>
          </cell>
          <cell r="C69" t="str">
            <v>Football Costumes</v>
          </cell>
          <cell r="D69">
            <v>700</v>
          </cell>
          <cell r="E69">
            <v>366.95</v>
          </cell>
          <cell r="F69">
            <v>333.05</v>
          </cell>
          <cell r="G69">
            <v>700</v>
          </cell>
        </row>
        <row r="70">
          <cell r="B70">
            <v>7004</v>
          </cell>
          <cell r="C70" t="str">
            <v>Fall show Costumes</v>
          </cell>
          <cell r="D70">
            <v>8000</v>
          </cell>
          <cell r="E70">
            <v>9196</v>
          </cell>
          <cell r="F70">
            <v>-1196</v>
          </cell>
          <cell r="G70">
            <v>8000</v>
          </cell>
        </row>
        <row r="71">
          <cell r="B71">
            <v>7005</v>
          </cell>
          <cell r="C71" t="str">
            <v>Fall Flags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7006</v>
          </cell>
          <cell r="C72" t="str">
            <v>Varsity Flags</v>
          </cell>
          <cell r="D72">
            <v>1500</v>
          </cell>
          <cell r="E72">
            <v>0</v>
          </cell>
          <cell r="F72">
            <v>1500</v>
          </cell>
          <cell r="G72">
            <v>1500</v>
          </cell>
        </row>
        <row r="73">
          <cell r="B73">
            <v>7008</v>
          </cell>
          <cell r="C73" t="str">
            <v>Winter Guard Floor and Supplies</v>
          </cell>
          <cell r="D73">
            <v>7000</v>
          </cell>
          <cell r="E73">
            <v>13314</v>
          </cell>
          <cell r="F73">
            <v>-6314</v>
          </cell>
          <cell r="G73">
            <v>7000</v>
          </cell>
        </row>
        <row r="74">
          <cell r="B74">
            <v>7009</v>
          </cell>
          <cell r="C74" t="str">
            <v>Spring Tech</v>
          </cell>
          <cell r="D74">
            <v>16000</v>
          </cell>
          <cell r="E74">
            <v>7800</v>
          </cell>
          <cell r="F74">
            <v>8200</v>
          </cell>
          <cell r="G74">
            <v>16000</v>
          </cell>
        </row>
        <row r="75">
          <cell r="B75">
            <v>7011</v>
          </cell>
          <cell r="C75" t="str">
            <v>Guard Hotels</v>
          </cell>
          <cell r="D75">
            <v>2500</v>
          </cell>
          <cell r="E75">
            <v>3453.28</v>
          </cell>
          <cell r="F75">
            <v>-953.28</v>
          </cell>
          <cell r="G75">
            <v>2500</v>
          </cell>
        </row>
        <row r="76">
          <cell r="B76">
            <v>7012</v>
          </cell>
          <cell r="C76" t="str">
            <v>JV Flags</v>
          </cell>
          <cell r="D76">
            <v>3500</v>
          </cell>
          <cell r="E76">
            <v>0</v>
          </cell>
          <cell r="F76">
            <v>3500</v>
          </cell>
          <cell r="G76">
            <v>3500</v>
          </cell>
        </row>
        <row r="77">
          <cell r="B77">
            <v>7013</v>
          </cell>
          <cell r="C77" t="str">
            <v>Choreographer for spring</v>
          </cell>
          <cell r="D77">
            <v>2000</v>
          </cell>
          <cell r="E77">
            <v>0</v>
          </cell>
          <cell r="F77">
            <v>2000</v>
          </cell>
          <cell r="G77">
            <v>2000</v>
          </cell>
        </row>
        <row r="78">
          <cell r="B78">
            <v>7014</v>
          </cell>
          <cell r="C78" t="str">
            <v>Summer Band Staff</v>
          </cell>
          <cell r="D78">
            <v>3500</v>
          </cell>
          <cell r="E78">
            <v>3500</v>
          </cell>
          <cell r="F78">
            <v>0</v>
          </cell>
          <cell r="G78">
            <v>3500</v>
          </cell>
        </row>
        <row r="79">
          <cell r="B79">
            <v>7015</v>
          </cell>
          <cell r="C79" t="str">
            <v>WGI Guard Trip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>
            <v>7016</v>
          </cell>
          <cell r="C80" t="str">
            <v>Choreographer for fall</v>
          </cell>
          <cell r="D80">
            <v>6000</v>
          </cell>
          <cell r="E80">
            <v>8400</v>
          </cell>
          <cell r="F80">
            <v>-2400</v>
          </cell>
          <cell r="G80">
            <v>6000</v>
          </cell>
        </row>
        <row r="81">
          <cell r="B81">
            <v>8001</v>
          </cell>
          <cell r="C81" t="str">
            <v>Band Picnic</v>
          </cell>
          <cell r="D81">
            <v>1500</v>
          </cell>
          <cell r="E81">
            <v>0</v>
          </cell>
          <cell r="F81">
            <v>1500</v>
          </cell>
          <cell r="G81">
            <v>1500</v>
          </cell>
        </row>
        <row r="82">
          <cell r="B82">
            <v>8002</v>
          </cell>
          <cell r="C82" t="str">
            <v>Bank Fees</v>
          </cell>
          <cell r="D82">
            <v>1000</v>
          </cell>
          <cell r="E82">
            <v>438.37</v>
          </cell>
          <cell r="F82">
            <v>561.63</v>
          </cell>
          <cell r="G82">
            <v>1000</v>
          </cell>
        </row>
        <row r="83">
          <cell r="B83">
            <v>8003</v>
          </cell>
          <cell r="C83" t="str">
            <v>Banquet</v>
          </cell>
          <cell r="D83">
            <v>4000</v>
          </cell>
          <cell r="E83">
            <v>0</v>
          </cell>
          <cell r="F83">
            <v>4000</v>
          </cell>
          <cell r="G83">
            <v>4000</v>
          </cell>
        </row>
        <row r="84">
          <cell r="B84">
            <v>8004</v>
          </cell>
          <cell r="C84" t="str">
            <v>Truck Costs</v>
          </cell>
          <cell r="D84">
            <v>2000</v>
          </cell>
          <cell r="E84">
            <v>3913.72</v>
          </cell>
          <cell r="F84">
            <v>-1913.71999999999</v>
          </cell>
          <cell r="G84">
            <v>2000</v>
          </cell>
        </row>
        <row r="85">
          <cell r="B85">
            <v>8005</v>
          </cell>
          <cell r="C85" t="str">
            <v>Band coming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B86">
            <v>8006</v>
          </cell>
          <cell r="C86" t="str">
            <v>BOA</v>
          </cell>
          <cell r="D86">
            <v>1000</v>
          </cell>
          <cell r="E86">
            <v>3303.9</v>
          </cell>
          <cell r="F86">
            <v>-2303.9</v>
          </cell>
          <cell r="G86">
            <v>1000</v>
          </cell>
        </row>
        <row r="87">
          <cell r="B87">
            <v>8008</v>
          </cell>
          <cell r="C87" t="str">
            <v>Copies/Printing</v>
          </cell>
          <cell r="D87">
            <v>1000</v>
          </cell>
          <cell r="E87">
            <v>647.17999999999995</v>
          </cell>
          <cell r="F87">
            <v>352.82</v>
          </cell>
          <cell r="G87">
            <v>1000</v>
          </cell>
        </row>
        <row r="88">
          <cell r="B88">
            <v>8009</v>
          </cell>
          <cell r="C88" t="str">
            <v>Exec Board Insuarance</v>
          </cell>
          <cell r="D88">
            <v>700</v>
          </cell>
          <cell r="E88">
            <v>600</v>
          </cell>
          <cell r="F88">
            <v>100</v>
          </cell>
          <cell r="G88">
            <v>700</v>
          </cell>
        </row>
        <row r="89">
          <cell r="B89">
            <v>8010</v>
          </cell>
          <cell r="C89" t="str">
            <v>Hangers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B90">
            <v>8011</v>
          </cell>
          <cell r="C90" t="str">
            <v>Medical/Chap supplies</v>
          </cell>
          <cell r="D90">
            <v>500</v>
          </cell>
          <cell r="E90">
            <v>177.5</v>
          </cell>
          <cell r="F90">
            <v>322.5</v>
          </cell>
          <cell r="G90">
            <v>500</v>
          </cell>
        </row>
        <row r="91">
          <cell r="B91">
            <v>8012</v>
          </cell>
          <cell r="C91" t="str">
            <v>Miscellaneous</v>
          </cell>
          <cell r="D91">
            <v>3000</v>
          </cell>
          <cell r="E91">
            <v>2212.37</v>
          </cell>
          <cell r="F91">
            <v>787.63</v>
          </cell>
          <cell r="G91">
            <v>3000</v>
          </cell>
        </row>
        <row r="92">
          <cell r="B92">
            <v>8013</v>
          </cell>
          <cell r="C92" t="str">
            <v>Affinipay Fees</v>
          </cell>
          <cell r="D92">
            <v>3000</v>
          </cell>
          <cell r="E92">
            <v>3414.12</v>
          </cell>
          <cell r="F92">
            <v>-414.11999999999898</v>
          </cell>
          <cell r="G92">
            <v>3000</v>
          </cell>
        </row>
        <row r="93">
          <cell r="B93">
            <v>8014</v>
          </cell>
          <cell r="C93" t="str">
            <v>P.O. Box rental</v>
          </cell>
          <cell r="D93">
            <v>140</v>
          </cell>
          <cell r="E93">
            <v>156</v>
          </cell>
          <cell r="F93">
            <v>-16</v>
          </cell>
          <cell r="G93">
            <v>140</v>
          </cell>
        </row>
        <row r="94">
          <cell r="B94">
            <v>8016</v>
          </cell>
          <cell r="C94" t="str">
            <v>Postage</v>
          </cell>
          <cell r="D94">
            <v>50</v>
          </cell>
          <cell r="E94">
            <v>25.58</v>
          </cell>
          <cell r="F94">
            <v>24.42</v>
          </cell>
          <cell r="G94">
            <v>50</v>
          </cell>
        </row>
        <row r="95">
          <cell r="B95">
            <v>8017</v>
          </cell>
          <cell r="C95" t="str">
            <v>Proxy judges</v>
          </cell>
          <cell r="D95">
            <v>300</v>
          </cell>
          <cell r="E95">
            <v>0</v>
          </cell>
          <cell r="F95">
            <v>300</v>
          </cell>
          <cell r="G95">
            <v>300</v>
          </cell>
        </row>
        <row r="96">
          <cell r="B96">
            <v>8018</v>
          </cell>
          <cell r="C96" t="str">
            <v>Sales Tax</v>
          </cell>
          <cell r="D96">
            <v>5000</v>
          </cell>
          <cell r="E96">
            <v>2797.99</v>
          </cell>
          <cell r="F96">
            <v>2202.0100000000002</v>
          </cell>
          <cell r="G96">
            <v>5000</v>
          </cell>
        </row>
        <row r="97">
          <cell r="B97">
            <v>8019</v>
          </cell>
          <cell r="C97" t="str">
            <v>Senior Nite</v>
          </cell>
          <cell r="D97">
            <v>200</v>
          </cell>
          <cell r="E97">
            <v>133.44999999999999</v>
          </cell>
          <cell r="F97">
            <v>66.55</v>
          </cell>
          <cell r="G97">
            <v>200</v>
          </cell>
        </row>
        <row r="98">
          <cell r="B98">
            <v>8020</v>
          </cell>
          <cell r="C98" t="str">
            <v>Teacher Appreciation Meal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>
            <v>8021</v>
          </cell>
          <cell r="C99" t="str">
            <v>Trailer Exp</v>
          </cell>
          <cell r="D99">
            <v>500</v>
          </cell>
          <cell r="E99">
            <v>0</v>
          </cell>
          <cell r="F99">
            <v>500</v>
          </cell>
          <cell r="G99">
            <v>500</v>
          </cell>
        </row>
        <row r="100">
          <cell r="B100">
            <v>8022</v>
          </cell>
          <cell r="C100" t="str">
            <v>Wagon carts</v>
          </cell>
          <cell r="D100">
            <v>500</v>
          </cell>
          <cell r="E100">
            <v>129.94</v>
          </cell>
          <cell r="F100">
            <v>370.06</v>
          </cell>
          <cell r="G100">
            <v>500</v>
          </cell>
        </row>
        <row r="101">
          <cell r="B101">
            <v>8023</v>
          </cell>
          <cell r="C101" t="str">
            <v>Water jugs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B102">
            <v>8024</v>
          </cell>
          <cell r="C102" t="str">
            <v>Website Fee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B103">
            <v>8025</v>
          </cell>
          <cell r="C103" t="str">
            <v>Hospitatality</v>
          </cell>
          <cell r="D103">
            <v>275</v>
          </cell>
          <cell r="E103">
            <v>8.16</v>
          </cell>
          <cell r="F103">
            <v>266.83999999999997</v>
          </cell>
          <cell r="G103">
            <v>275</v>
          </cell>
        </row>
        <row r="104">
          <cell r="B104">
            <v>8026</v>
          </cell>
          <cell r="C104" t="str">
            <v>Drum Major Supplies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B105">
            <v>8027</v>
          </cell>
          <cell r="C105" t="str">
            <v>Parent Performance</v>
          </cell>
          <cell r="D105">
            <v>400</v>
          </cell>
          <cell r="E105">
            <v>0</v>
          </cell>
          <cell r="F105">
            <v>400</v>
          </cell>
          <cell r="G105">
            <v>400</v>
          </cell>
        </row>
        <row r="106">
          <cell r="B106">
            <v>8028</v>
          </cell>
          <cell r="C106" t="str">
            <v>Senior Trip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B107">
            <v>8029</v>
          </cell>
          <cell r="C107" t="str">
            <v>Dog Tags</v>
          </cell>
          <cell r="D107">
            <v>1000</v>
          </cell>
          <cell r="E107">
            <v>998.5</v>
          </cell>
          <cell r="F107">
            <v>1.5</v>
          </cell>
          <cell r="G107">
            <v>1000</v>
          </cell>
        </row>
        <row r="108">
          <cell r="B108">
            <v>8030</v>
          </cell>
          <cell r="C108" t="str">
            <v>Pink Out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B109">
            <v>8031</v>
          </cell>
          <cell r="C109" t="str">
            <v>Bookkeeper</v>
          </cell>
          <cell r="D109">
            <v>7500</v>
          </cell>
          <cell r="E109">
            <v>4095</v>
          </cell>
          <cell r="F109">
            <v>3405</v>
          </cell>
          <cell r="G109">
            <v>7500</v>
          </cell>
        </row>
        <row r="110">
          <cell r="B110">
            <v>8032</v>
          </cell>
          <cell r="C110" t="str">
            <v>Tax Prep</v>
          </cell>
          <cell r="D110">
            <v>300</v>
          </cell>
          <cell r="E110">
            <v>0</v>
          </cell>
          <cell r="F110">
            <v>300</v>
          </cell>
          <cell r="G110">
            <v>300</v>
          </cell>
        </row>
        <row r="111">
          <cell r="B111">
            <v>8033</v>
          </cell>
          <cell r="C111" t="str">
            <v>Banquet Dance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B112">
            <v>9001</v>
          </cell>
          <cell r="C112" t="str">
            <v>Tech Salaries</v>
          </cell>
          <cell r="D112">
            <v>24000</v>
          </cell>
          <cell r="E112">
            <v>24250.02</v>
          </cell>
          <cell r="F112">
            <v>-250.02</v>
          </cell>
          <cell r="G112">
            <v>24000</v>
          </cell>
        </row>
        <row r="113">
          <cell r="B113">
            <v>9002</v>
          </cell>
          <cell r="C113" t="str">
            <v>Percussion Supplies</v>
          </cell>
          <cell r="D113">
            <v>5000</v>
          </cell>
          <cell r="E113">
            <v>3023.97</v>
          </cell>
          <cell r="F113">
            <v>1976.03</v>
          </cell>
          <cell r="G113">
            <v>5000</v>
          </cell>
        </row>
        <row r="114">
          <cell r="B114">
            <v>9003</v>
          </cell>
          <cell r="C114" t="str">
            <v>Percussion Book writing</v>
          </cell>
          <cell r="D114">
            <v>3500</v>
          </cell>
          <cell r="E114">
            <v>4044.67</v>
          </cell>
          <cell r="F114">
            <v>-544.66999999999996</v>
          </cell>
          <cell r="G114">
            <v>3500</v>
          </cell>
        </row>
        <row r="115">
          <cell r="B115">
            <v>9004</v>
          </cell>
          <cell r="C115" t="str">
            <v>Summer Percussion Tech Staff</v>
          </cell>
          <cell r="D115">
            <v>3000</v>
          </cell>
          <cell r="E115">
            <v>2900</v>
          </cell>
          <cell r="F115">
            <v>100</v>
          </cell>
          <cell r="G115">
            <v>3000</v>
          </cell>
        </row>
        <row r="116">
          <cell r="B116">
            <v>9006</v>
          </cell>
          <cell r="C116" t="str">
            <v>Percussion Capital Expense</v>
          </cell>
          <cell r="D116">
            <v>20000</v>
          </cell>
          <cell r="E116">
            <v>23894.36</v>
          </cell>
          <cell r="F116">
            <v>-3894.36</v>
          </cell>
          <cell r="G116">
            <v>20000</v>
          </cell>
        </row>
        <row r="117">
          <cell r="B117">
            <v>10000</v>
          </cell>
          <cell r="C117" t="str">
            <v>Other Fundraisers</v>
          </cell>
          <cell r="D117">
            <v>1000</v>
          </cell>
          <cell r="E117">
            <v>1018.37</v>
          </cell>
          <cell r="F117">
            <v>-18.37</v>
          </cell>
          <cell r="G117">
            <v>1000</v>
          </cell>
        </row>
        <row r="118">
          <cell r="B118">
            <v>10001</v>
          </cell>
          <cell r="C118" t="str">
            <v>Merchandise</v>
          </cell>
          <cell r="D118">
            <v>34000</v>
          </cell>
          <cell r="E118">
            <v>34566.019999999997</v>
          </cell>
          <cell r="F118">
            <v>-566.019999999996</v>
          </cell>
          <cell r="G118">
            <v>34000</v>
          </cell>
        </row>
        <row r="119">
          <cell r="B119">
            <v>10002</v>
          </cell>
          <cell r="C119" t="str">
            <v>Alumni night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B120">
            <v>10003</v>
          </cell>
          <cell r="C120" t="str">
            <v>March A Thon  Supplies/Rewards</v>
          </cell>
          <cell r="D120">
            <v>7000</v>
          </cell>
          <cell r="E120">
            <v>8557.1299999999992</v>
          </cell>
          <cell r="F120">
            <v>-57.1299999999992</v>
          </cell>
          <cell r="G120">
            <v>8500</v>
          </cell>
        </row>
        <row r="121">
          <cell r="B121">
            <v>10004</v>
          </cell>
          <cell r="C121" t="str">
            <v>Fun Night</v>
          </cell>
          <cell r="D121">
            <v>1000</v>
          </cell>
          <cell r="E121">
            <v>0</v>
          </cell>
          <cell r="F121">
            <v>1000</v>
          </cell>
          <cell r="G121">
            <v>1000</v>
          </cell>
        </row>
        <row r="122">
          <cell r="B122">
            <v>10006</v>
          </cell>
          <cell r="C122" t="str">
            <v>TCGC Expenses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>
            <v>10007</v>
          </cell>
          <cell r="C123" t="str">
            <v>Jazz Concert/Dinner</v>
          </cell>
          <cell r="D123">
            <v>4000</v>
          </cell>
          <cell r="E123">
            <v>0</v>
          </cell>
          <cell r="F123">
            <v>4000</v>
          </cell>
          <cell r="G123">
            <v>4000</v>
          </cell>
        </row>
        <row r="124">
          <cell r="B124">
            <v>10009</v>
          </cell>
          <cell r="C124" t="str">
            <v>Jazz Tech</v>
          </cell>
          <cell r="D124">
            <v>2000</v>
          </cell>
          <cell r="E124">
            <v>0</v>
          </cell>
          <cell r="F124">
            <v>2000</v>
          </cell>
          <cell r="G124">
            <v>2000</v>
          </cell>
        </row>
        <row r="125">
          <cell r="B125">
            <v>11000</v>
          </cell>
          <cell r="C125" t="str">
            <v>Refunds</v>
          </cell>
          <cell r="D125">
            <v>0</v>
          </cell>
          <cell r="E125">
            <v>3020.96</v>
          </cell>
          <cell r="F125">
            <v>-3020.96</v>
          </cell>
          <cell r="G125">
            <v>0</v>
          </cell>
        </row>
        <row r="126">
          <cell r="B126">
            <v>12000</v>
          </cell>
          <cell r="C126" t="str">
            <v>Scholarships</v>
          </cell>
          <cell r="D126">
            <v>3000</v>
          </cell>
          <cell r="E126">
            <v>3000</v>
          </cell>
          <cell r="F126">
            <v>0</v>
          </cell>
          <cell r="G126">
            <v>3000</v>
          </cell>
        </row>
        <row r="127">
          <cell r="B127">
            <v>13000</v>
          </cell>
          <cell r="C127" t="str">
            <v>Reimbursible from LISD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14000</v>
          </cell>
          <cell r="C128" t="str">
            <v>Cash</v>
          </cell>
          <cell r="D128">
            <v>0</v>
          </cell>
          <cell r="E128">
            <v>1575</v>
          </cell>
          <cell r="F128">
            <v>-1575</v>
          </cell>
          <cell r="G128">
            <v>0</v>
          </cell>
        </row>
        <row r="130">
          <cell r="C130" t="str">
            <v>Expense Totals</v>
          </cell>
          <cell r="D130">
            <v>335315</v>
          </cell>
          <cell r="E130">
            <v>342605.07</v>
          </cell>
          <cell r="F130">
            <v>-5790.0699999999806</v>
          </cell>
          <cell r="G130">
            <v>336815</v>
          </cell>
        </row>
        <row r="132">
          <cell r="C132" t="str">
            <v>Budget Totals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topLeftCell="A85" workbookViewId="0">
      <selection activeCell="D137" sqref="D137"/>
    </sheetView>
  </sheetViews>
  <sheetFormatPr baseColWidth="10" defaultRowHeight="15" x14ac:dyDescent="0"/>
  <cols>
    <col min="3" max="3" width="14.1640625" customWidth="1"/>
    <col min="4" max="5" width="12.83203125" customWidth="1"/>
    <col min="6" max="6" width="14.1640625" customWidth="1"/>
    <col min="7" max="7" width="13" customWidth="1"/>
    <col min="9" max="9" width="13.1640625" customWidth="1"/>
  </cols>
  <sheetData>
    <row r="1" spans="1:9" ht="24.5" customHeight="1">
      <c r="A1" s="1" t="s">
        <v>0</v>
      </c>
      <c r="B1" s="1"/>
      <c r="C1" s="1"/>
      <c r="D1" s="1"/>
      <c r="E1" s="1"/>
      <c r="F1" s="1"/>
      <c r="G1" s="1"/>
    </row>
    <row r="2" spans="1:9">
      <c r="B2" s="2" t="s">
        <v>1</v>
      </c>
      <c r="C2" s="3" t="s">
        <v>2</v>
      </c>
      <c r="D2" s="3" t="s">
        <v>3</v>
      </c>
      <c r="E2" s="4" t="s">
        <v>4</v>
      </c>
    </row>
    <row r="3" spans="1:9">
      <c r="B3" s="5" t="s">
        <v>5</v>
      </c>
      <c r="C3" s="6">
        <v>57091.15</v>
      </c>
      <c r="D3" s="6">
        <v>57091.15</v>
      </c>
      <c r="E3" s="7">
        <v>57091.15</v>
      </c>
    </row>
    <row r="4" spans="1:9">
      <c r="B4" s="5" t="s">
        <v>6</v>
      </c>
      <c r="C4" s="8">
        <f>C43-C130</f>
        <v>0</v>
      </c>
      <c r="D4" s="8">
        <f t="shared" ref="D4:E4" si="0">D43-D130</f>
        <v>0</v>
      </c>
      <c r="E4" s="9">
        <f t="shared" si="0"/>
        <v>22698.760000000009</v>
      </c>
    </row>
    <row r="5" spans="1:9">
      <c r="B5" s="5" t="s">
        <v>7</v>
      </c>
      <c r="C5" s="6">
        <f>C3+C4</f>
        <v>57091.15</v>
      </c>
      <c r="D5" s="6">
        <f t="shared" ref="D5:E5" si="1">D3+D4</f>
        <v>57091.15</v>
      </c>
      <c r="E5" s="7">
        <f t="shared" si="1"/>
        <v>79789.91</v>
      </c>
      <c r="H5" s="10">
        <v>67893.25</v>
      </c>
      <c r="I5" s="11">
        <f>E5-H5</f>
        <v>11896.660000000003</v>
      </c>
    </row>
    <row r="6" spans="1:9" ht="35.5" customHeight="1">
      <c r="A6" s="12" t="s">
        <v>8</v>
      </c>
      <c r="B6" s="12" t="s">
        <v>9</v>
      </c>
      <c r="C6" s="13" t="s">
        <v>10</v>
      </c>
      <c r="D6" s="13" t="s">
        <v>3</v>
      </c>
      <c r="E6" s="13" t="s">
        <v>4</v>
      </c>
      <c r="F6" s="13" t="s">
        <v>11</v>
      </c>
      <c r="G6" s="13" t="s">
        <v>12</v>
      </c>
    </row>
    <row r="7" spans="1:9" ht="18">
      <c r="A7" s="14" t="s">
        <v>13</v>
      </c>
    </row>
    <row r="8" spans="1:9">
      <c r="A8">
        <v>2</v>
      </c>
      <c r="B8" t="s">
        <v>14</v>
      </c>
      <c r="C8" s="15">
        <f t="shared" ref="C8:C42" si="2">VLOOKUP($A8,Budget_DTLs,3,FALSE)</f>
        <v>148400</v>
      </c>
      <c r="D8" s="15">
        <f>VLOOKUP($A8,Budget_DTLs,6,FALSE)</f>
        <v>148400</v>
      </c>
      <c r="E8" s="16">
        <f t="shared" ref="E8:E42" si="3">VLOOKUP(A8,Budget_DTLs,4,FALSE)</f>
        <v>143389.85999999999</v>
      </c>
      <c r="F8" s="15">
        <f>E8-C8</f>
        <v>-5010.140000000014</v>
      </c>
      <c r="G8" s="17">
        <f>E8-D8</f>
        <v>-5010.140000000014</v>
      </c>
    </row>
    <row r="9" spans="1:9">
      <c r="A9">
        <v>3</v>
      </c>
      <c r="B9" t="s">
        <v>15</v>
      </c>
      <c r="C9" s="18">
        <f t="shared" si="2"/>
        <v>2500</v>
      </c>
      <c r="D9" s="18">
        <f t="shared" ref="D9:D42" si="4">VLOOKUP(A9,Budget_DTLs,6,FALSE)</f>
        <v>2500</v>
      </c>
      <c r="E9" s="19">
        <f t="shared" si="3"/>
        <v>3050</v>
      </c>
      <c r="F9" s="18">
        <f>E9-C9</f>
        <v>550</v>
      </c>
      <c r="G9" s="20">
        <f>E9-D9</f>
        <v>550</v>
      </c>
    </row>
    <row r="10" spans="1:9">
      <c r="A10">
        <v>4</v>
      </c>
      <c r="B10" t="s">
        <v>16</v>
      </c>
      <c r="C10" s="18">
        <f t="shared" si="2"/>
        <v>7500</v>
      </c>
      <c r="D10" s="18">
        <f t="shared" si="4"/>
        <v>7500</v>
      </c>
      <c r="E10" s="19">
        <f t="shared" si="3"/>
        <v>7043.5</v>
      </c>
      <c r="F10" s="18">
        <f t="shared" ref="F10:F42" si="5">E10-C10</f>
        <v>-456.5</v>
      </c>
      <c r="G10" s="20">
        <f t="shared" ref="G10:G42" si="6">E10-D10</f>
        <v>-456.5</v>
      </c>
    </row>
    <row r="11" spans="1:9">
      <c r="A11">
        <v>12</v>
      </c>
      <c r="B11" t="s">
        <v>17</v>
      </c>
      <c r="C11" s="18">
        <f t="shared" si="2"/>
        <v>14000</v>
      </c>
      <c r="D11" s="18">
        <f t="shared" si="4"/>
        <v>14000</v>
      </c>
      <c r="E11" s="19">
        <f t="shared" si="3"/>
        <v>5662</v>
      </c>
      <c r="F11" s="18">
        <f t="shared" si="5"/>
        <v>-8338</v>
      </c>
      <c r="G11" s="20">
        <f t="shared" si="6"/>
        <v>-8338</v>
      </c>
    </row>
    <row r="12" spans="1:9">
      <c r="A12">
        <v>20</v>
      </c>
      <c r="B12" t="s">
        <v>18</v>
      </c>
      <c r="C12" s="18">
        <f t="shared" si="2"/>
        <v>9000</v>
      </c>
      <c r="D12" s="18">
        <f t="shared" si="4"/>
        <v>9000</v>
      </c>
      <c r="E12" s="19">
        <f t="shared" si="3"/>
        <v>8538</v>
      </c>
      <c r="F12" s="18">
        <f t="shared" si="5"/>
        <v>-462</v>
      </c>
      <c r="G12" s="20">
        <f t="shared" si="6"/>
        <v>-462</v>
      </c>
    </row>
    <row r="13" spans="1:9">
      <c r="A13">
        <v>21</v>
      </c>
      <c r="B13" t="s">
        <v>19</v>
      </c>
      <c r="C13" s="18">
        <f t="shared" si="2"/>
        <v>20825</v>
      </c>
      <c r="D13" s="18">
        <f t="shared" si="4"/>
        <v>20825</v>
      </c>
      <c r="E13" s="19">
        <f t="shared" si="3"/>
        <v>16313</v>
      </c>
      <c r="F13" s="18">
        <f t="shared" si="5"/>
        <v>-4512</v>
      </c>
      <c r="G13" s="20">
        <f t="shared" si="6"/>
        <v>-4512</v>
      </c>
    </row>
    <row r="14" spans="1:9">
      <c r="A14">
        <v>22</v>
      </c>
      <c r="B14" t="s">
        <v>20</v>
      </c>
      <c r="C14" s="18">
        <f t="shared" si="2"/>
        <v>3315</v>
      </c>
      <c r="D14" s="18">
        <f t="shared" si="4"/>
        <v>3315</v>
      </c>
      <c r="E14" s="19">
        <f t="shared" si="3"/>
        <v>4415</v>
      </c>
      <c r="F14" s="18">
        <f t="shared" si="5"/>
        <v>1100</v>
      </c>
      <c r="G14" s="20">
        <f t="shared" si="6"/>
        <v>1100</v>
      </c>
    </row>
    <row r="15" spans="1:9">
      <c r="A15">
        <v>23</v>
      </c>
      <c r="B15" t="s">
        <v>21</v>
      </c>
      <c r="C15" s="18">
        <f t="shared" si="2"/>
        <v>0</v>
      </c>
      <c r="D15" s="18">
        <f t="shared" si="4"/>
        <v>0</v>
      </c>
      <c r="E15" s="19">
        <f t="shared" si="3"/>
        <v>4535</v>
      </c>
      <c r="F15" s="18">
        <f t="shared" si="5"/>
        <v>4535</v>
      </c>
      <c r="G15" s="20">
        <f t="shared" si="6"/>
        <v>4535</v>
      </c>
    </row>
    <row r="16" spans="1:9">
      <c r="A16">
        <v>24</v>
      </c>
      <c r="B16" t="s">
        <v>22</v>
      </c>
      <c r="C16" s="18">
        <f t="shared" si="2"/>
        <v>0</v>
      </c>
      <c r="D16" s="18">
        <f t="shared" si="4"/>
        <v>0</v>
      </c>
      <c r="E16" s="19">
        <f t="shared" si="3"/>
        <v>0</v>
      </c>
      <c r="F16" s="18">
        <f t="shared" si="5"/>
        <v>0</v>
      </c>
      <c r="G16" s="20">
        <f t="shared" si="6"/>
        <v>0</v>
      </c>
    </row>
    <row r="17" spans="1:7">
      <c r="A17">
        <v>1000</v>
      </c>
      <c r="B17" t="s">
        <v>23</v>
      </c>
      <c r="C17" s="18">
        <f t="shared" si="2"/>
        <v>0</v>
      </c>
      <c r="D17" s="18">
        <f t="shared" si="4"/>
        <v>0</v>
      </c>
      <c r="E17" s="19">
        <f t="shared" si="3"/>
        <v>0</v>
      </c>
      <c r="F17" s="18">
        <f t="shared" si="5"/>
        <v>0</v>
      </c>
      <c r="G17" s="20">
        <f t="shared" si="6"/>
        <v>0</v>
      </c>
    </row>
    <row r="18" spans="1:7" hidden="1">
      <c r="A18">
        <v>1001</v>
      </c>
      <c r="B18" t="s">
        <v>24</v>
      </c>
      <c r="C18" s="18">
        <f t="shared" si="2"/>
        <v>0</v>
      </c>
      <c r="D18" s="18">
        <f t="shared" si="4"/>
        <v>0</v>
      </c>
      <c r="E18" s="19">
        <f t="shared" si="3"/>
        <v>2221.3200000000002</v>
      </c>
      <c r="F18" s="18">
        <f t="shared" si="5"/>
        <v>2221.3200000000002</v>
      </c>
      <c r="G18" s="20">
        <f t="shared" si="6"/>
        <v>2221.3200000000002</v>
      </c>
    </row>
    <row r="19" spans="1:7">
      <c r="A19">
        <v>2001</v>
      </c>
      <c r="B19" t="s">
        <v>25</v>
      </c>
      <c r="C19" s="18">
        <f t="shared" si="2"/>
        <v>20000</v>
      </c>
      <c r="D19" s="18">
        <f t="shared" si="4"/>
        <v>20000</v>
      </c>
      <c r="E19" s="19">
        <f t="shared" si="3"/>
        <v>16939.45</v>
      </c>
      <c r="F19" s="18">
        <f t="shared" si="5"/>
        <v>-3060.5499999999993</v>
      </c>
      <c r="G19" s="20">
        <f t="shared" si="6"/>
        <v>-3060.5499999999993</v>
      </c>
    </row>
    <row r="20" spans="1:7">
      <c r="A20">
        <v>2002</v>
      </c>
      <c r="B20" t="s">
        <v>26</v>
      </c>
      <c r="C20" s="18">
        <f t="shared" si="2"/>
        <v>85000</v>
      </c>
      <c r="D20" s="18">
        <f t="shared" si="4"/>
        <v>86500</v>
      </c>
      <c r="E20" s="19">
        <f t="shared" si="3"/>
        <v>108945.17</v>
      </c>
      <c r="F20" s="18">
        <f t="shared" si="5"/>
        <v>23945.17</v>
      </c>
      <c r="G20" s="20">
        <f t="shared" si="6"/>
        <v>22445.17</v>
      </c>
    </row>
    <row r="21" spans="1:7">
      <c r="A21">
        <v>2003</v>
      </c>
      <c r="B21" t="s">
        <v>27</v>
      </c>
      <c r="C21" s="18">
        <f t="shared" si="2"/>
        <v>1000</v>
      </c>
      <c r="D21" s="18">
        <f t="shared" si="4"/>
        <v>1000</v>
      </c>
      <c r="E21" s="19">
        <f t="shared" si="3"/>
        <v>4263.66</v>
      </c>
      <c r="F21" s="18">
        <f t="shared" si="5"/>
        <v>3263.66</v>
      </c>
      <c r="G21" s="20">
        <f t="shared" si="6"/>
        <v>3263.66</v>
      </c>
    </row>
    <row r="22" spans="1:7">
      <c r="A22">
        <v>2004</v>
      </c>
      <c r="B22" t="s">
        <v>28</v>
      </c>
      <c r="C22" s="18">
        <f t="shared" si="2"/>
        <v>1500</v>
      </c>
      <c r="D22" s="18">
        <f t="shared" si="4"/>
        <v>1500</v>
      </c>
      <c r="E22" s="19">
        <f t="shared" si="3"/>
        <v>4291.2</v>
      </c>
      <c r="F22" s="18">
        <f t="shared" si="5"/>
        <v>2791.2</v>
      </c>
      <c r="G22" s="20">
        <f t="shared" si="6"/>
        <v>2791.2</v>
      </c>
    </row>
    <row r="23" spans="1:7">
      <c r="A23">
        <v>2005</v>
      </c>
      <c r="B23" t="s">
        <v>29</v>
      </c>
      <c r="C23" s="18">
        <f t="shared" si="2"/>
        <v>1000</v>
      </c>
      <c r="D23" s="18">
        <f t="shared" si="4"/>
        <v>1000</v>
      </c>
      <c r="E23" s="19">
        <f t="shared" si="3"/>
        <v>4400</v>
      </c>
      <c r="F23" s="18">
        <f t="shared" si="5"/>
        <v>3400</v>
      </c>
      <c r="G23" s="20">
        <f t="shared" si="6"/>
        <v>3400</v>
      </c>
    </row>
    <row r="24" spans="1:7" hidden="1">
      <c r="A24">
        <v>2006</v>
      </c>
      <c r="B24" t="s">
        <v>30</v>
      </c>
      <c r="C24" s="18">
        <f t="shared" si="2"/>
        <v>0</v>
      </c>
      <c r="D24" s="18">
        <f t="shared" si="4"/>
        <v>0</v>
      </c>
      <c r="E24" s="19">
        <f t="shared" si="3"/>
        <v>0</v>
      </c>
      <c r="F24" s="18">
        <f t="shared" si="5"/>
        <v>0</v>
      </c>
      <c r="G24" s="20">
        <f t="shared" si="6"/>
        <v>0</v>
      </c>
    </row>
    <row r="25" spans="1:7">
      <c r="A25">
        <v>2007</v>
      </c>
      <c r="B25" t="s">
        <v>31</v>
      </c>
      <c r="C25" s="18">
        <f t="shared" si="2"/>
        <v>1000</v>
      </c>
      <c r="D25" s="18">
        <f t="shared" si="4"/>
        <v>1000</v>
      </c>
      <c r="E25" s="19">
        <f t="shared" si="3"/>
        <v>75</v>
      </c>
      <c r="F25" s="18">
        <f t="shared" si="5"/>
        <v>-925</v>
      </c>
      <c r="G25" s="20">
        <f t="shared" si="6"/>
        <v>-925</v>
      </c>
    </row>
    <row r="26" spans="1:7">
      <c r="A26">
        <v>2008</v>
      </c>
      <c r="B26" t="s">
        <v>32</v>
      </c>
      <c r="C26" s="18">
        <f t="shared" si="2"/>
        <v>2000</v>
      </c>
      <c r="D26" s="18">
        <f t="shared" si="4"/>
        <v>2000</v>
      </c>
      <c r="E26" s="19">
        <f t="shared" si="3"/>
        <v>3275</v>
      </c>
      <c r="F26" s="18">
        <f t="shared" si="5"/>
        <v>1275</v>
      </c>
      <c r="G26" s="20">
        <f t="shared" si="6"/>
        <v>1275</v>
      </c>
    </row>
    <row r="27" spans="1:7">
      <c r="A27">
        <v>2010</v>
      </c>
      <c r="B27" t="s">
        <v>33</v>
      </c>
      <c r="C27" s="18">
        <f t="shared" si="2"/>
        <v>2000</v>
      </c>
      <c r="D27" s="18">
        <f t="shared" si="4"/>
        <v>2000</v>
      </c>
      <c r="E27" s="19">
        <f t="shared" si="3"/>
        <v>3561.35</v>
      </c>
      <c r="F27" s="18">
        <f t="shared" si="5"/>
        <v>1561.35</v>
      </c>
      <c r="G27" s="20">
        <f t="shared" si="6"/>
        <v>1561.35</v>
      </c>
    </row>
    <row r="28" spans="1:7">
      <c r="A28">
        <v>2011</v>
      </c>
      <c r="B28" t="s">
        <v>34</v>
      </c>
      <c r="C28" s="18">
        <f t="shared" si="2"/>
        <v>1000</v>
      </c>
      <c r="D28" s="18">
        <f t="shared" si="4"/>
        <v>1000</v>
      </c>
      <c r="E28" s="19">
        <f t="shared" si="3"/>
        <v>1760</v>
      </c>
      <c r="F28" s="18">
        <f t="shared" si="5"/>
        <v>760</v>
      </c>
      <c r="G28" s="20">
        <f t="shared" si="6"/>
        <v>760</v>
      </c>
    </row>
    <row r="29" spans="1:7">
      <c r="A29">
        <v>2012</v>
      </c>
      <c r="B29" t="s">
        <v>35</v>
      </c>
      <c r="C29" s="18">
        <f t="shared" si="2"/>
        <v>275</v>
      </c>
      <c r="D29" s="18">
        <f t="shared" si="4"/>
        <v>275</v>
      </c>
      <c r="E29" s="19">
        <f t="shared" si="3"/>
        <v>0</v>
      </c>
      <c r="F29" s="18">
        <f t="shared" si="5"/>
        <v>-275</v>
      </c>
      <c r="G29" s="20">
        <f t="shared" si="6"/>
        <v>-275</v>
      </c>
    </row>
    <row r="30" spans="1:7">
      <c r="A30">
        <v>2013</v>
      </c>
      <c r="B30" t="s">
        <v>36</v>
      </c>
      <c r="C30" s="18">
        <f t="shared" si="2"/>
        <v>10000</v>
      </c>
      <c r="D30" s="18">
        <f t="shared" ref="D30" si="7">VLOOKUP(A30,Budget_DTLs,6,FALSE)</f>
        <v>10000</v>
      </c>
      <c r="E30" s="19">
        <f t="shared" ref="E30" si="8">VLOOKUP(A30,Budget_DTLs,4,FALSE)</f>
        <v>0</v>
      </c>
      <c r="F30" s="18">
        <f t="shared" si="5"/>
        <v>-10000</v>
      </c>
      <c r="G30" s="20">
        <f t="shared" si="6"/>
        <v>-10000</v>
      </c>
    </row>
    <row r="31" spans="1:7" hidden="1">
      <c r="A31">
        <v>2014</v>
      </c>
      <c r="B31" t="s">
        <v>37</v>
      </c>
      <c r="C31" s="18">
        <f t="shared" si="2"/>
        <v>0</v>
      </c>
      <c r="D31" s="18">
        <f t="shared" si="4"/>
        <v>0</v>
      </c>
      <c r="E31" s="19">
        <f t="shared" si="3"/>
        <v>0</v>
      </c>
      <c r="F31" s="18">
        <f t="shared" si="5"/>
        <v>0</v>
      </c>
      <c r="G31" s="20">
        <f t="shared" si="6"/>
        <v>0</v>
      </c>
    </row>
    <row r="32" spans="1:7" hidden="1">
      <c r="A32">
        <v>2015</v>
      </c>
      <c r="B32" t="s">
        <v>38</v>
      </c>
      <c r="C32" s="18">
        <f t="shared" si="2"/>
        <v>0</v>
      </c>
      <c r="D32" s="18">
        <f t="shared" si="4"/>
        <v>0</v>
      </c>
      <c r="E32" s="19">
        <f t="shared" si="3"/>
        <v>0</v>
      </c>
      <c r="F32" s="18">
        <f t="shared" si="5"/>
        <v>0</v>
      </c>
      <c r="G32" s="20">
        <f t="shared" si="6"/>
        <v>0</v>
      </c>
    </row>
    <row r="33" spans="1:11" hidden="1">
      <c r="A33">
        <v>2016</v>
      </c>
      <c r="B33" t="s">
        <v>39</v>
      </c>
      <c r="C33" s="18">
        <f t="shared" si="2"/>
        <v>0</v>
      </c>
      <c r="D33" s="18">
        <f t="shared" si="4"/>
        <v>0</v>
      </c>
      <c r="E33" s="19">
        <f t="shared" si="3"/>
        <v>0</v>
      </c>
      <c r="F33" s="18">
        <f t="shared" si="5"/>
        <v>0</v>
      </c>
      <c r="G33" s="20">
        <f t="shared" si="6"/>
        <v>0</v>
      </c>
    </row>
    <row r="34" spans="1:11" hidden="1">
      <c r="A34">
        <v>2017</v>
      </c>
      <c r="B34" t="s">
        <v>40</v>
      </c>
      <c r="C34" s="18">
        <f t="shared" si="2"/>
        <v>0</v>
      </c>
      <c r="D34" s="18">
        <f t="shared" si="4"/>
        <v>0</v>
      </c>
      <c r="E34" s="19">
        <f t="shared" si="3"/>
        <v>0</v>
      </c>
      <c r="F34" s="18">
        <f t="shared" si="5"/>
        <v>0</v>
      </c>
      <c r="G34" s="20">
        <f t="shared" si="6"/>
        <v>0</v>
      </c>
    </row>
    <row r="35" spans="1:11">
      <c r="A35">
        <v>2018</v>
      </c>
      <c r="B35" t="s">
        <v>41</v>
      </c>
      <c r="C35" s="18">
        <f t="shared" si="2"/>
        <v>2000</v>
      </c>
      <c r="D35" s="18">
        <f t="shared" si="4"/>
        <v>2000</v>
      </c>
      <c r="E35" s="19">
        <f t="shared" si="3"/>
        <v>2661.89</v>
      </c>
      <c r="F35" s="18">
        <f t="shared" si="5"/>
        <v>661.88999999999987</v>
      </c>
      <c r="G35" s="20">
        <f t="shared" si="6"/>
        <v>661.88999999999987</v>
      </c>
    </row>
    <row r="36" spans="1:11">
      <c r="A36">
        <v>3000</v>
      </c>
      <c r="B36" t="s">
        <v>42</v>
      </c>
      <c r="C36" s="18">
        <f t="shared" si="2"/>
        <v>0</v>
      </c>
      <c r="D36" s="18">
        <f t="shared" si="4"/>
        <v>0</v>
      </c>
      <c r="E36" s="19">
        <f t="shared" si="3"/>
        <v>35</v>
      </c>
      <c r="F36" s="18">
        <f t="shared" si="5"/>
        <v>35</v>
      </c>
      <c r="G36" s="20">
        <f t="shared" si="6"/>
        <v>35</v>
      </c>
    </row>
    <row r="37" spans="1:11">
      <c r="A37">
        <v>3010</v>
      </c>
      <c r="B37" t="s">
        <v>43</v>
      </c>
      <c r="C37" s="18">
        <f t="shared" si="2"/>
        <v>0</v>
      </c>
      <c r="D37" s="18">
        <f t="shared" ref="D37" si="9">VLOOKUP(A37,Budget_DTLs,6,FALSE)</f>
        <v>0</v>
      </c>
      <c r="E37" s="19">
        <f t="shared" ref="E37" si="10">VLOOKUP(A37,Budget_DTLs,4,FALSE)</f>
        <v>1800</v>
      </c>
      <c r="F37" s="18">
        <f t="shared" si="5"/>
        <v>1800</v>
      </c>
      <c r="G37" s="20">
        <f t="shared" si="6"/>
        <v>1800</v>
      </c>
    </row>
    <row r="38" spans="1:11">
      <c r="A38">
        <v>4000</v>
      </c>
      <c r="B38" t="s">
        <v>44</v>
      </c>
      <c r="C38" s="18">
        <f t="shared" si="2"/>
        <v>0</v>
      </c>
      <c r="D38" s="18">
        <f t="shared" si="4"/>
        <v>0</v>
      </c>
      <c r="E38" s="19">
        <f t="shared" si="3"/>
        <v>1027.5</v>
      </c>
      <c r="F38" s="18">
        <f t="shared" si="5"/>
        <v>1027.5</v>
      </c>
      <c r="G38" s="20">
        <f t="shared" si="6"/>
        <v>1027.5</v>
      </c>
    </row>
    <row r="39" spans="1:11">
      <c r="A39">
        <v>4001</v>
      </c>
      <c r="B39" t="s">
        <v>45</v>
      </c>
      <c r="C39" s="18">
        <f t="shared" si="2"/>
        <v>0</v>
      </c>
      <c r="D39" s="18">
        <f t="shared" si="4"/>
        <v>0</v>
      </c>
      <c r="E39" s="19">
        <f t="shared" si="3"/>
        <v>3488.65</v>
      </c>
      <c r="F39" s="18">
        <f t="shared" si="5"/>
        <v>3488.65</v>
      </c>
      <c r="G39" s="20">
        <f t="shared" si="6"/>
        <v>3488.65</v>
      </c>
    </row>
    <row r="40" spans="1:11">
      <c r="A40">
        <v>4002</v>
      </c>
      <c r="B40" t="s">
        <v>46</v>
      </c>
      <c r="C40" s="18">
        <f t="shared" si="2"/>
        <v>0</v>
      </c>
      <c r="D40" s="18">
        <f t="shared" si="4"/>
        <v>0</v>
      </c>
      <c r="E40" s="19">
        <f t="shared" si="3"/>
        <v>682.25</v>
      </c>
      <c r="F40" s="18">
        <f t="shared" si="5"/>
        <v>682.25</v>
      </c>
      <c r="G40" s="20">
        <f t="shared" si="6"/>
        <v>682.25</v>
      </c>
    </row>
    <row r="41" spans="1:11">
      <c r="A41">
        <v>4003</v>
      </c>
      <c r="B41" t="s">
        <v>47</v>
      </c>
      <c r="C41" s="18">
        <f t="shared" si="2"/>
        <v>3000</v>
      </c>
      <c r="D41" s="18">
        <f t="shared" si="4"/>
        <v>3000</v>
      </c>
      <c r="E41" s="19">
        <f t="shared" si="3"/>
        <v>1731</v>
      </c>
      <c r="F41" s="18">
        <f t="shared" si="5"/>
        <v>-1269</v>
      </c>
      <c r="G41" s="20">
        <f t="shared" si="6"/>
        <v>-1269</v>
      </c>
    </row>
    <row r="42" spans="1:11">
      <c r="A42">
        <v>5000</v>
      </c>
      <c r="B42" t="s">
        <v>48</v>
      </c>
      <c r="C42" s="21">
        <f t="shared" si="2"/>
        <v>0</v>
      </c>
      <c r="D42" s="21">
        <f t="shared" si="4"/>
        <v>0</v>
      </c>
      <c r="E42" s="22">
        <f t="shared" si="3"/>
        <v>11199.03</v>
      </c>
      <c r="F42" s="21">
        <f t="shared" si="5"/>
        <v>11199.03</v>
      </c>
      <c r="G42" s="23">
        <f t="shared" si="6"/>
        <v>11199.03</v>
      </c>
    </row>
    <row r="43" spans="1:11" ht="16" thickBot="1">
      <c r="B43" s="24" t="s">
        <v>49</v>
      </c>
      <c r="C43" s="25">
        <f>SUM(C8:C42)</f>
        <v>335315</v>
      </c>
      <c r="D43" s="25">
        <f>SUM(D8:D42)</f>
        <v>336815</v>
      </c>
      <c r="E43" s="26">
        <f>SUM(E8:E42)</f>
        <v>365303.83</v>
      </c>
      <c r="F43" s="25">
        <f>SUM(F8:F42)</f>
        <v>29988.829999999987</v>
      </c>
      <c r="G43" s="27">
        <f>SUM(G8:G42)</f>
        <v>28488.829999999987</v>
      </c>
      <c r="H43" s="28">
        <f>E43/D43</f>
        <v>1.0845830203524189</v>
      </c>
      <c r="K43" s="11"/>
    </row>
    <row r="44" spans="1:11" ht="16" thickBot="1">
      <c r="A44" s="29"/>
      <c r="B44" s="30"/>
      <c r="C44" s="30"/>
      <c r="D44" s="30"/>
      <c r="E44" s="30"/>
      <c r="F44" s="30"/>
      <c r="G44" s="31"/>
    </row>
    <row r="45" spans="1:11" ht="18">
      <c r="A45" s="14" t="s">
        <v>50</v>
      </c>
    </row>
    <row r="46" spans="1:11">
      <c r="A46">
        <v>6001</v>
      </c>
      <c r="B46" t="s">
        <v>51</v>
      </c>
      <c r="C46" s="15">
        <f t="shared" ref="C46:C77" si="11">VLOOKUP($A46,Budget_DTLs,3,FALSE)</f>
        <v>9000</v>
      </c>
      <c r="D46" s="15">
        <f>VLOOKUP($A46,Budget_DTLs,6,FALSE)</f>
        <v>9000</v>
      </c>
      <c r="E46" s="16">
        <f t="shared" ref="E46:E77" si="12">VLOOKUP(A46,Budget_DTLs,4,FALSE)</f>
        <v>8000</v>
      </c>
      <c r="F46" s="15">
        <f>E46-C46</f>
        <v>-1000</v>
      </c>
      <c r="G46" s="17">
        <f>E46-D46</f>
        <v>-1000</v>
      </c>
      <c r="K46" s="11"/>
    </row>
    <row r="47" spans="1:11">
      <c r="A47">
        <v>6002</v>
      </c>
      <c r="B47" t="s">
        <v>52</v>
      </c>
      <c r="C47" s="18">
        <f t="shared" si="11"/>
        <v>3000</v>
      </c>
      <c r="D47" s="18">
        <f t="shared" ref="D47:D77" si="13">VLOOKUP(A47,Budget_DTLs,6,FALSE)</f>
        <v>3000</v>
      </c>
      <c r="E47" s="19">
        <f t="shared" si="12"/>
        <v>5650</v>
      </c>
      <c r="F47" s="32">
        <f t="shared" ref="F47:F110" si="14">E47-C47</f>
        <v>2650</v>
      </c>
      <c r="G47" s="33">
        <f t="shared" ref="G47:G110" si="15">E47-D47</f>
        <v>2650</v>
      </c>
      <c r="K47" s="11"/>
    </row>
    <row r="48" spans="1:11">
      <c r="A48">
        <v>6003</v>
      </c>
      <c r="B48" t="s">
        <v>53</v>
      </c>
      <c r="C48" s="18">
        <f t="shared" si="11"/>
        <v>1500</v>
      </c>
      <c r="D48" s="18">
        <f t="shared" si="13"/>
        <v>1500</v>
      </c>
      <c r="E48" s="19">
        <f t="shared" si="12"/>
        <v>1892.8</v>
      </c>
      <c r="F48" s="32">
        <f t="shared" si="14"/>
        <v>392.79999999999995</v>
      </c>
      <c r="G48" s="33">
        <f t="shared" si="15"/>
        <v>392.79999999999995</v>
      </c>
      <c r="K48" s="11"/>
    </row>
    <row r="49" spans="1:11">
      <c r="A49">
        <v>6004</v>
      </c>
      <c r="B49" t="s">
        <v>54</v>
      </c>
      <c r="C49" s="18">
        <f t="shared" si="11"/>
        <v>9000</v>
      </c>
      <c r="D49" s="18">
        <f t="shared" si="13"/>
        <v>9000</v>
      </c>
      <c r="E49" s="19">
        <f t="shared" si="12"/>
        <v>8435</v>
      </c>
      <c r="F49" s="32">
        <f t="shared" si="14"/>
        <v>-565</v>
      </c>
      <c r="G49" s="33">
        <f t="shared" si="15"/>
        <v>-565</v>
      </c>
      <c r="K49" s="11"/>
    </row>
    <row r="50" spans="1:11">
      <c r="A50">
        <v>6005</v>
      </c>
      <c r="B50" t="s">
        <v>55</v>
      </c>
      <c r="C50" s="18">
        <f t="shared" si="11"/>
        <v>12000</v>
      </c>
      <c r="D50" s="18">
        <f t="shared" si="13"/>
        <v>12000</v>
      </c>
      <c r="E50" s="19">
        <f t="shared" si="12"/>
        <v>12000</v>
      </c>
      <c r="F50" s="32">
        <f t="shared" si="14"/>
        <v>0</v>
      </c>
      <c r="G50" s="33">
        <f t="shared" si="15"/>
        <v>0</v>
      </c>
      <c r="K50" s="11"/>
    </row>
    <row r="51" spans="1:11">
      <c r="A51">
        <v>6006</v>
      </c>
      <c r="B51" t="s">
        <v>56</v>
      </c>
      <c r="C51" s="18">
        <f t="shared" si="11"/>
        <v>13000</v>
      </c>
      <c r="D51" s="18">
        <f t="shared" si="13"/>
        <v>13000</v>
      </c>
      <c r="E51" s="19">
        <f t="shared" si="12"/>
        <v>12149.04</v>
      </c>
      <c r="F51" s="32">
        <f t="shared" si="14"/>
        <v>-850.95999999999913</v>
      </c>
      <c r="G51" s="33">
        <f t="shared" si="15"/>
        <v>-850.95999999999913</v>
      </c>
      <c r="K51" s="11"/>
    </row>
    <row r="52" spans="1:11">
      <c r="A52">
        <v>6008</v>
      </c>
      <c r="B52" t="s">
        <v>57</v>
      </c>
      <c r="C52" s="18">
        <f t="shared" si="11"/>
        <v>750</v>
      </c>
      <c r="D52" s="18">
        <f t="shared" si="13"/>
        <v>750</v>
      </c>
      <c r="E52" s="19">
        <f t="shared" si="12"/>
        <v>734.05</v>
      </c>
      <c r="F52" s="32">
        <f t="shared" si="14"/>
        <v>-15.950000000000045</v>
      </c>
      <c r="G52" s="33">
        <f t="shared" si="15"/>
        <v>-15.950000000000045</v>
      </c>
      <c r="K52" s="11"/>
    </row>
    <row r="53" spans="1:11">
      <c r="A53">
        <v>6009</v>
      </c>
      <c r="B53" t="s">
        <v>58</v>
      </c>
      <c r="C53" s="18">
        <f t="shared" si="11"/>
        <v>0</v>
      </c>
      <c r="D53" s="18">
        <f t="shared" si="13"/>
        <v>0</v>
      </c>
      <c r="E53" s="19">
        <f t="shared" si="12"/>
        <v>0</v>
      </c>
      <c r="F53" s="32">
        <f t="shared" si="14"/>
        <v>0</v>
      </c>
      <c r="G53" s="33">
        <f t="shared" si="15"/>
        <v>0</v>
      </c>
      <c r="K53" s="11"/>
    </row>
    <row r="54" spans="1:11">
      <c r="A54">
        <v>6011</v>
      </c>
      <c r="B54" t="s">
        <v>59</v>
      </c>
      <c r="C54" s="18">
        <f t="shared" si="11"/>
        <v>1500</v>
      </c>
      <c r="D54" s="18">
        <f t="shared" si="13"/>
        <v>1500</v>
      </c>
      <c r="E54" s="19">
        <f t="shared" si="12"/>
        <v>0</v>
      </c>
      <c r="F54" s="32">
        <f t="shared" si="14"/>
        <v>-1500</v>
      </c>
      <c r="G54" s="33">
        <f t="shared" si="15"/>
        <v>-1500</v>
      </c>
      <c r="K54" s="11"/>
    </row>
    <row r="55" spans="1:11">
      <c r="A55">
        <v>6012</v>
      </c>
      <c r="B55" t="s">
        <v>60</v>
      </c>
      <c r="C55" s="18">
        <f t="shared" si="11"/>
        <v>55000</v>
      </c>
      <c r="D55" s="18">
        <f t="shared" si="13"/>
        <v>55000</v>
      </c>
      <c r="E55" s="19">
        <f t="shared" si="12"/>
        <v>68141.460000000006</v>
      </c>
      <c r="F55" s="32">
        <f t="shared" si="14"/>
        <v>13141.460000000006</v>
      </c>
      <c r="G55" s="33">
        <f t="shared" si="15"/>
        <v>13141.460000000006</v>
      </c>
      <c r="K55" s="11"/>
    </row>
    <row r="56" spans="1:11" hidden="1">
      <c r="A56">
        <v>6013</v>
      </c>
      <c r="B56" t="s">
        <v>61</v>
      </c>
      <c r="C56" s="18">
        <f t="shared" si="11"/>
        <v>0</v>
      </c>
      <c r="D56" s="18">
        <f t="shared" si="13"/>
        <v>0</v>
      </c>
      <c r="E56" s="19">
        <f t="shared" si="12"/>
        <v>0</v>
      </c>
      <c r="F56" s="32">
        <f t="shared" si="14"/>
        <v>0</v>
      </c>
      <c r="G56" s="33">
        <f t="shared" si="15"/>
        <v>0</v>
      </c>
      <c r="K56" s="11"/>
    </row>
    <row r="57" spans="1:11">
      <c r="A57">
        <v>6015</v>
      </c>
      <c r="B57" t="s">
        <v>62</v>
      </c>
      <c r="C57" s="18">
        <f t="shared" si="11"/>
        <v>7500</v>
      </c>
      <c r="D57" s="18">
        <f t="shared" si="13"/>
        <v>7500</v>
      </c>
      <c r="E57" s="19">
        <f t="shared" si="12"/>
        <v>9934</v>
      </c>
      <c r="F57" s="32">
        <f t="shared" si="14"/>
        <v>2434</v>
      </c>
      <c r="G57" s="33">
        <f t="shared" si="15"/>
        <v>2434</v>
      </c>
      <c r="K57" s="11"/>
    </row>
    <row r="58" spans="1:11">
      <c r="A58">
        <v>6016</v>
      </c>
      <c r="B58" t="s">
        <v>63</v>
      </c>
      <c r="C58" s="18">
        <f t="shared" si="11"/>
        <v>1500</v>
      </c>
      <c r="D58" s="18">
        <f t="shared" si="13"/>
        <v>1500</v>
      </c>
      <c r="E58" s="19">
        <f t="shared" si="12"/>
        <v>291.32</v>
      </c>
      <c r="F58" s="32">
        <f t="shared" si="14"/>
        <v>-1208.68</v>
      </c>
      <c r="G58" s="33">
        <f t="shared" si="15"/>
        <v>-1208.68</v>
      </c>
      <c r="K58" s="11"/>
    </row>
    <row r="59" spans="1:11">
      <c r="A59">
        <v>6017</v>
      </c>
      <c r="B59" t="s">
        <v>64</v>
      </c>
      <c r="C59" s="18">
        <f t="shared" si="11"/>
        <v>300</v>
      </c>
      <c r="D59" s="18">
        <f t="shared" si="13"/>
        <v>300</v>
      </c>
      <c r="E59" s="19">
        <f t="shared" si="12"/>
        <v>43.39</v>
      </c>
      <c r="F59" s="32">
        <f t="shared" si="14"/>
        <v>-256.61</v>
      </c>
      <c r="G59" s="33">
        <f t="shared" si="15"/>
        <v>-256.61</v>
      </c>
      <c r="K59" s="11"/>
    </row>
    <row r="60" spans="1:11" hidden="1">
      <c r="A60">
        <v>6018</v>
      </c>
      <c r="B60" t="s">
        <v>24</v>
      </c>
      <c r="C60" s="18">
        <f t="shared" si="11"/>
        <v>0</v>
      </c>
      <c r="D60" s="18">
        <f t="shared" si="13"/>
        <v>0</v>
      </c>
      <c r="E60" s="19">
        <f t="shared" si="12"/>
        <v>0</v>
      </c>
      <c r="F60" s="32">
        <f t="shared" si="14"/>
        <v>0</v>
      </c>
      <c r="G60" s="33">
        <f t="shared" si="15"/>
        <v>0</v>
      </c>
      <c r="K60" s="11"/>
    </row>
    <row r="61" spans="1:11" hidden="1">
      <c r="A61">
        <v>6019</v>
      </c>
      <c r="B61" t="s">
        <v>65</v>
      </c>
      <c r="C61" s="18">
        <f t="shared" si="11"/>
        <v>0</v>
      </c>
      <c r="D61" s="18">
        <f t="shared" si="13"/>
        <v>0</v>
      </c>
      <c r="E61" s="19">
        <f t="shared" si="12"/>
        <v>0</v>
      </c>
      <c r="F61" s="32">
        <f t="shared" si="14"/>
        <v>0</v>
      </c>
      <c r="G61" s="33">
        <f t="shared" si="15"/>
        <v>0</v>
      </c>
      <c r="K61" s="11"/>
    </row>
    <row r="62" spans="1:11" hidden="1">
      <c r="A62">
        <v>6020</v>
      </c>
      <c r="B62" t="s">
        <v>66</v>
      </c>
      <c r="C62" s="18">
        <f t="shared" si="11"/>
        <v>0</v>
      </c>
      <c r="D62" s="18">
        <f t="shared" si="13"/>
        <v>0</v>
      </c>
      <c r="E62" s="19">
        <f t="shared" si="12"/>
        <v>0</v>
      </c>
      <c r="F62" s="32">
        <f t="shared" si="14"/>
        <v>0</v>
      </c>
      <c r="G62" s="33">
        <f t="shared" si="15"/>
        <v>0</v>
      </c>
      <c r="K62" s="11"/>
    </row>
    <row r="63" spans="1:11" hidden="1">
      <c r="A63">
        <v>6021</v>
      </c>
      <c r="B63" t="s">
        <v>67</v>
      </c>
      <c r="C63" s="18">
        <f t="shared" si="11"/>
        <v>0</v>
      </c>
      <c r="D63" s="18">
        <f t="shared" si="13"/>
        <v>0</v>
      </c>
      <c r="E63" s="19">
        <f t="shared" si="12"/>
        <v>0</v>
      </c>
      <c r="F63" s="32">
        <f t="shared" si="14"/>
        <v>0</v>
      </c>
      <c r="G63" s="33">
        <f t="shared" si="15"/>
        <v>0</v>
      </c>
      <c r="K63" s="11"/>
    </row>
    <row r="64" spans="1:11">
      <c r="A64">
        <v>6022</v>
      </c>
      <c r="B64" t="s">
        <v>68</v>
      </c>
      <c r="C64" s="18">
        <f t="shared" si="11"/>
        <v>8000</v>
      </c>
      <c r="D64" s="18">
        <f t="shared" si="13"/>
        <v>8000</v>
      </c>
      <c r="E64" s="19">
        <f t="shared" si="12"/>
        <v>8043.6</v>
      </c>
      <c r="F64" s="32">
        <f t="shared" si="14"/>
        <v>43.600000000000364</v>
      </c>
      <c r="G64" s="33">
        <f t="shared" si="15"/>
        <v>43.600000000000364</v>
      </c>
      <c r="K64" s="11"/>
    </row>
    <row r="65" spans="1:11" hidden="1">
      <c r="A65">
        <v>6023</v>
      </c>
      <c r="B65" t="s">
        <v>69</v>
      </c>
      <c r="C65" s="18">
        <f t="shared" si="11"/>
        <v>0</v>
      </c>
      <c r="D65" s="18">
        <f t="shared" si="13"/>
        <v>0</v>
      </c>
      <c r="E65" s="19">
        <f t="shared" si="12"/>
        <v>0</v>
      </c>
      <c r="F65" s="32">
        <f t="shared" si="14"/>
        <v>0</v>
      </c>
      <c r="G65" s="33">
        <f t="shared" si="15"/>
        <v>0</v>
      </c>
      <c r="K65" s="11"/>
    </row>
    <row r="66" spans="1:11" hidden="1">
      <c r="A66">
        <v>6024</v>
      </c>
      <c r="B66" t="s">
        <v>70</v>
      </c>
      <c r="C66" s="18">
        <f t="shared" si="11"/>
        <v>0</v>
      </c>
      <c r="D66" s="18">
        <f t="shared" si="13"/>
        <v>0</v>
      </c>
      <c r="E66" s="19">
        <f t="shared" si="12"/>
        <v>0</v>
      </c>
      <c r="F66" s="32">
        <f t="shared" si="14"/>
        <v>0</v>
      </c>
      <c r="G66" s="33">
        <f t="shared" si="15"/>
        <v>0</v>
      </c>
      <c r="K66" s="11"/>
    </row>
    <row r="67" spans="1:11">
      <c r="A67">
        <v>6025</v>
      </c>
      <c r="B67" t="s">
        <v>71</v>
      </c>
      <c r="C67" s="18">
        <f t="shared" si="11"/>
        <v>200</v>
      </c>
      <c r="D67" s="18">
        <f t="shared" si="13"/>
        <v>200</v>
      </c>
      <c r="E67" s="19">
        <f t="shared" si="12"/>
        <v>0</v>
      </c>
      <c r="F67" s="32">
        <f t="shared" si="14"/>
        <v>-200</v>
      </c>
      <c r="G67" s="33">
        <f t="shared" si="15"/>
        <v>-200</v>
      </c>
      <c r="K67" s="11"/>
    </row>
    <row r="68" spans="1:11">
      <c r="A68">
        <v>7001</v>
      </c>
      <c r="B68" t="s">
        <v>72</v>
      </c>
      <c r="C68" s="18">
        <f t="shared" si="11"/>
        <v>16000</v>
      </c>
      <c r="D68" s="18">
        <f t="shared" si="13"/>
        <v>16000</v>
      </c>
      <c r="E68" s="19">
        <f t="shared" si="12"/>
        <v>23200</v>
      </c>
      <c r="F68" s="32">
        <f t="shared" si="14"/>
        <v>7200</v>
      </c>
      <c r="G68" s="33">
        <f t="shared" si="15"/>
        <v>7200</v>
      </c>
      <c r="K68" s="11"/>
    </row>
    <row r="69" spans="1:11">
      <c r="A69">
        <v>7002</v>
      </c>
      <c r="B69" t="s">
        <v>73</v>
      </c>
      <c r="C69" s="18">
        <f t="shared" si="11"/>
        <v>5000</v>
      </c>
      <c r="D69" s="18">
        <f t="shared" si="13"/>
        <v>5000</v>
      </c>
      <c r="E69" s="19">
        <f t="shared" si="12"/>
        <v>5157.8999999999996</v>
      </c>
      <c r="F69" s="32">
        <f t="shared" si="14"/>
        <v>157.89999999999964</v>
      </c>
      <c r="G69" s="33">
        <f t="shared" si="15"/>
        <v>157.89999999999964</v>
      </c>
      <c r="K69" s="11"/>
    </row>
    <row r="70" spans="1:11">
      <c r="A70">
        <v>7003</v>
      </c>
      <c r="B70" t="s">
        <v>74</v>
      </c>
      <c r="C70" s="18">
        <f t="shared" si="11"/>
        <v>700</v>
      </c>
      <c r="D70" s="18">
        <f t="shared" si="13"/>
        <v>700</v>
      </c>
      <c r="E70" s="19">
        <f t="shared" si="12"/>
        <v>366.95</v>
      </c>
      <c r="F70" s="32">
        <f t="shared" si="14"/>
        <v>-333.05</v>
      </c>
      <c r="G70" s="33">
        <f t="shared" si="15"/>
        <v>-333.05</v>
      </c>
      <c r="K70" s="11"/>
    </row>
    <row r="71" spans="1:11">
      <c r="A71">
        <v>7004</v>
      </c>
      <c r="B71" t="s">
        <v>75</v>
      </c>
      <c r="C71" s="18">
        <f t="shared" si="11"/>
        <v>8000</v>
      </c>
      <c r="D71" s="18">
        <f t="shared" si="13"/>
        <v>8000</v>
      </c>
      <c r="E71" s="19">
        <f t="shared" si="12"/>
        <v>9196</v>
      </c>
      <c r="F71" s="32">
        <f t="shared" si="14"/>
        <v>1196</v>
      </c>
      <c r="G71" s="33">
        <f t="shared" si="15"/>
        <v>1196</v>
      </c>
      <c r="K71" s="11"/>
    </row>
    <row r="72" spans="1:11" hidden="1">
      <c r="A72">
        <v>7005</v>
      </c>
      <c r="B72" t="s">
        <v>76</v>
      </c>
      <c r="C72" s="18">
        <f t="shared" si="11"/>
        <v>0</v>
      </c>
      <c r="D72" s="18">
        <f t="shared" si="13"/>
        <v>0</v>
      </c>
      <c r="E72" s="19">
        <f t="shared" si="12"/>
        <v>0</v>
      </c>
      <c r="F72" s="32">
        <f t="shared" si="14"/>
        <v>0</v>
      </c>
      <c r="G72" s="33">
        <f t="shared" si="15"/>
        <v>0</v>
      </c>
      <c r="K72" s="11"/>
    </row>
    <row r="73" spans="1:11">
      <c r="A73">
        <v>7006</v>
      </c>
      <c r="B73" t="s">
        <v>77</v>
      </c>
      <c r="C73" s="18">
        <f t="shared" si="11"/>
        <v>1500</v>
      </c>
      <c r="D73" s="18">
        <f t="shared" si="13"/>
        <v>1500</v>
      </c>
      <c r="E73" s="19">
        <f t="shared" si="12"/>
        <v>0</v>
      </c>
      <c r="F73" s="32">
        <f t="shared" si="14"/>
        <v>-1500</v>
      </c>
      <c r="G73" s="33">
        <f t="shared" si="15"/>
        <v>-1500</v>
      </c>
      <c r="K73" s="11"/>
    </row>
    <row r="74" spans="1:11">
      <c r="A74">
        <v>7008</v>
      </c>
      <c r="B74" t="s">
        <v>78</v>
      </c>
      <c r="C74" s="18">
        <f t="shared" si="11"/>
        <v>7000</v>
      </c>
      <c r="D74" s="18">
        <f t="shared" si="13"/>
        <v>7000</v>
      </c>
      <c r="E74" s="19">
        <f t="shared" si="12"/>
        <v>13314</v>
      </c>
      <c r="F74" s="32">
        <f t="shared" si="14"/>
        <v>6314</v>
      </c>
      <c r="G74" s="33">
        <f t="shared" si="15"/>
        <v>6314</v>
      </c>
      <c r="K74" s="11"/>
    </row>
    <row r="75" spans="1:11">
      <c r="A75">
        <v>7009</v>
      </c>
      <c r="B75" t="s">
        <v>79</v>
      </c>
      <c r="C75" s="18">
        <f t="shared" si="11"/>
        <v>16000</v>
      </c>
      <c r="D75" s="18">
        <f t="shared" si="13"/>
        <v>16000</v>
      </c>
      <c r="E75" s="19">
        <f t="shared" si="12"/>
        <v>7800</v>
      </c>
      <c r="F75" s="32">
        <f t="shared" si="14"/>
        <v>-8200</v>
      </c>
      <c r="G75" s="33">
        <f t="shared" si="15"/>
        <v>-8200</v>
      </c>
      <c r="K75" s="11"/>
    </row>
    <row r="76" spans="1:11">
      <c r="A76">
        <v>7011</v>
      </c>
      <c r="B76" t="s">
        <v>80</v>
      </c>
      <c r="C76" s="18">
        <f t="shared" si="11"/>
        <v>2500</v>
      </c>
      <c r="D76" s="18">
        <f t="shared" si="13"/>
        <v>2500</v>
      </c>
      <c r="E76" s="19">
        <f t="shared" si="12"/>
        <v>3453.28</v>
      </c>
      <c r="F76" s="32">
        <f t="shared" si="14"/>
        <v>953.2800000000002</v>
      </c>
      <c r="G76" s="33">
        <f t="shared" si="15"/>
        <v>953.2800000000002</v>
      </c>
      <c r="K76" s="11"/>
    </row>
    <row r="77" spans="1:11">
      <c r="A77">
        <v>7012</v>
      </c>
      <c r="B77" t="s">
        <v>81</v>
      </c>
      <c r="C77" s="18">
        <f t="shared" si="11"/>
        <v>3500</v>
      </c>
      <c r="D77" s="18">
        <f t="shared" si="13"/>
        <v>3500</v>
      </c>
      <c r="E77" s="19">
        <f t="shared" si="12"/>
        <v>0</v>
      </c>
      <c r="F77" s="32">
        <f t="shared" si="14"/>
        <v>-3500</v>
      </c>
      <c r="G77" s="33">
        <f t="shared" si="15"/>
        <v>-3500</v>
      </c>
      <c r="K77" s="11"/>
    </row>
    <row r="78" spans="1:11">
      <c r="A78">
        <v>7013</v>
      </c>
      <c r="B78" t="s">
        <v>82</v>
      </c>
      <c r="C78" s="18">
        <f t="shared" ref="C78:C109" si="16">VLOOKUP($A78,Budget_DTLs,3,FALSE)</f>
        <v>2000</v>
      </c>
      <c r="D78" s="18">
        <f t="shared" ref="D78:D109" si="17">VLOOKUP(A78,Budget_DTLs,6,FALSE)</f>
        <v>2000</v>
      </c>
      <c r="E78" s="19">
        <f t="shared" ref="E78:E109" si="18">VLOOKUP(A78,Budget_DTLs,4,FALSE)</f>
        <v>0</v>
      </c>
      <c r="F78" s="32">
        <f t="shared" si="14"/>
        <v>-2000</v>
      </c>
      <c r="G78" s="33">
        <f t="shared" si="15"/>
        <v>-2000</v>
      </c>
      <c r="K78" s="11"/>
    </row>
    <row r="79" spans="1:11">
      <c r="A79">
        <v>7014</v>
      </c>
      <c r="B79" t="s">
        <v>83</v>
      </c>
      <c r="C79" s="18">
        <f t="shared" si="16"/>
        <v>3500</v>
      </c>
      <c r="D79" s="18">
        <f t="shared" si="17"/>
        <v>3500</v>
      </c>
      <c r="E79" s="19">
        <f t="shared" si="18"/>
        <v>3500</v>
      </c>
      <c r="F79" s="32">
        <f t="shared" si="14"/>
        <v>0</v>
      </c>
      <c r="G79" s="33">
        <f t="shared" si="15"/>
        <v>0</v>
      </c>
      <c r="K79" s="11"/>
    </row>
    <row r="80" spans="1:11">
      <c r="A80">
        <v>7015</v>
      </c>
      <c r="B80" t="s">
        <v>22</v>
      </c>
      <c r="C80" s="18">
        <f t="shared" si="16"/>
        <v>0</v>
      </c>
      <c r="D80" s="18">
        <f t="shared" si="17"/>
        <v>0</v>
      </c>
      <c r="E80" s="19">
        <f t="shared" si="18"/>
        <v>0</v>
      </c>
      <c r="F80" s="32">
        <f t="shared" si="14"/>
        <v>0</v>
      </c>
      <c r="G80" s="33">
        <f t="shared" si="15"/>
        <v>0</v>
      </c>
      <c r="K80" s="11"/>
    </row>
    <row r="81" spans="1:11">
      <c r="A81">
        <v>7016</v>
      </c>
      <c r="B81" t="s">
        <v>84</v>
      </c>
      <c r="C81" s="18">
        <f t="shared" si="16"/>
        <v>6000</v>
      </c>
      <c r="D81" s="18">
        <f t="shared" si="17"/>
        <v>6000</v>
      </c>
      <c r="E81" s="19">
        <f t="shared" si="18"/>
        <v>8400</v>
      </c>
      <c r="F81" s="32">
        <f t="shared" si="14"/>
        <v>2400</v>
      </c>
      <c r="G81" s="33">
        <f t="shared" si="15"/>
        <v>2400</v>
      </c>
      <c r="K81" s="11"/>
    </row>
    <row r="82" spans="1:11">
      <c r="A82">
        <v>8001</v>
      </c>
      <c r="B82" t="s">
        <v>85</v>
      </c>
      <c r="C82" s="18">
        <f t="shared" si="16"/>
        <v>1500</v>
      </c>
      <c r="D82" s="18">
        <f t="shared" si="17"/>
        <v>1500</v>
      </c>
      <c r="E82" s="19">
        <f t="shared" si="18"/>
        <v>0</v>
      </c>
      <c r="F82" s="32">
        <f t="shared" si="14"/>
        <v>-1500</v>
      </c>
      <c r="G82" s="33">
        <f t="shared" si="15"/>
        <v>-1500</v>
      </c>
      <c r="K82" s="11"/>
    </row>
    <row r="83" spans="1:11">
      <c r="A83">
        <v>8002</v>
      </c>
      <c r="B83" t="s">
        <v>86</v>
      </c>
      <c r="C83" s="18">
        <f t="shared" si="16"/>
        <v>1000</v>
      </c>
      <c r="D83" s="18">
        <f t="shared" si="17"/>
        <v>1000</v>
      </c>
      <c r="E83" s="19">
        <f t="shared" si="18"/>
        <v>438.37</v>
      </c>
      <c r="F83" s="32">
        <f t="shared" si="14"/>
        <v>-561.63</v>
      </c>
      <c r="G83" s="33">
        <f t="shared" si="15"/>
        <v>-561.63</v>
      </c>
      <c r="K83" s="11"/>
    </row>
    <row r="84" spans="1:11">
      <c r="A84">
        <v>8003</v>
      </c>
      <c r="B84" t="s">
        <v>32</v>
      </c>
      <c r="C84" s="18">
        <f t="shared" si="16"/>
        <v>4000</v>
      </c>
      <c r="D84" s="18">
        <f t="shared" si="17"/>
        <v>4000</v>
      </c>
      <c r="E84" s="19">
        <f t="shared" si="18"/>
        <v>0</v>
      </c>
      <c r="F84" s="32">
        <f t="shared" si="14"/>
        <v>-4000</v>
      </c>
      <c r="G84" s="33">
        <f t="shared" si="15"/>
        <v>-4000</v>
      </c>
      <c r="K84" s="11"/>
    </row>
    <row r="85" spans="1:11">
      <c r="A85">
        <v>8004</v>
      </c>
      <c r="B85" t="s">
        <v>87</v>
      </c>
      <c r="C85" s="18">
        <f t="shared" si="16"/>
        <v>2000</v>
      </c>
      <c r="D85" s="18">
        <f t="shared" si="17"/>
        <v>2000</v>
      </c>
      <c r="E85" s="19">
        <f t="shared" si="18"/>
        <v>3913.72</v>
      </c>
      <c r="F85" s="32">
        <f t="shared" si="14"/>
        <v>1913.7199999999998</v>
      </c>
      <c r="G85" s="33">
        <f t="shared" si="15"/>
        <v>1913.7199999999998</v>
      </c>
      <c r="K85" s="11"/>
    </row>
    <row r="86" spans="1:11" hidden="1">
      <c r="A86">
        <v>8005</v>
      </c>
      <c r="B86" t="s">
        <v>88</v>
      </c>
      <c r="C86" s="18">
        <f t="shared" si="16"/>
        <v>0</v>
      </c>
      <c r="D86" s="18">
        <f t="shared" si="17"/>
        <v>0</v>
      </c>
      <c r="E86" s="19">
        <f t="shared" si="18"/>
        <v>0</v>
      </c>
      <c r="F86" s="32">
        <f t="shared" si="14"/>
        <v>0</v>
      </c>
      <c r="G86" s="33">
        <f t="shared" si="15"/>
        <v>0</v>
      </c>
      <c r="K86" s="11"/>
    </row>
    <row r="87" spans="1:11">
      <c r="A87">
        <v>8006</v>
      </c>
      <c r="B87" t="s">
        <v>89</v>
      </c>
      <c r="C87" s="18">
        <f t="shared" si="16"/>
        <v>1000</v>
      </c>
      <c r="D87" s="18">
        <f t="shared" si="17"/>
        <v>1000</v>
      </c>
      <c r="E87" s="19">
        <f t="shared" si="18"/>
        <v>3303.9</v>
      </c>
      <c r="F87" s="32">
        <f t="shared" si="14"/>
        <v>2303.9</v>
      </c>
      <c r="G87" s="33">
        <f t="shared" si="15"/>
        <v>2303.9</v>
      </c>
      <c r="K87" s="11"/>
    </row>
    <row r="88" spans="1:11">
      <c r="A88">
        <v>8008</v>
      </c>
      <c r="B88" t="s">
        <v>90</v>
      </c>
      <c r="C88" s="18">
        <f t="shared" si="16"/>
        <v>1000</v>
      </c>
      <c r="D88" s="18">
        <f t="shared" si="17"/>
        <v>1000</v>
      </c>
      <c r="E88" s="19">
        <f t="shared" si="18"/>
        <v>647.17999999999995</v>
      </c>
      <c r="F88" s="32">
        <f t="shared" si="14"/>
        <v>-352.82000000000005</v>
      </c>
      <c r="G88" s="33">
        <f t="shared" si="15"/>
        <v>-352.82000000000005</v>
      </c>
      <c r="K88" s="11"/>
    </row>
    <row r="89" spans="1:11">
      <c r="A89">
        <v>8009</v>
      </c>
      <c r="B89" t="s">
        <v>91</v>
      </c>
      <c r="C89" s="18">
        <f t="shared" si="16"/>
        <v>700</v>
      </c>
      <c r="D89" s="18">
        <f t="shared" si="17"/>
        <v>700</v>
      </c>
      <c r="E89" s="19">
        <f t="shared" si="18"/>
        <v>600</v>
      </c>
      <c r="F89" s="32">
        <f t="shared" si="14"/>
        <v>-100</v>
      </c>
      <c r="G89" s="33">
        <f t="shared" si="15"/>
        <v>-100</v>
      </c>
      <c r="K89" s="11"/>
    </row>
    <row r="90" spans="1:11" hidden="1">
      <c r="A90">
        <v>8010</v>
      </c>
      <c r="B90" t="s">
        <v>92</v>
      </c>
      <c r="C90" s="18">
        <f t="shared" si="16"/>
        <v>0</v>
      </c>
      <c r="D90" s="18">
        <f t="shared" si="17"/>
        <v>0</v>
      </c>
      <c r="E90" s="19">
        <f t="shared" si="18"/>
        <v>0</v>
      </c>
      <c r="F90" s="32">
        <f t="shared" si="14"/>
        <v>0</v>
      </c>
      <c r="G90" s="33">
        <f t="shared" si="15"/>
        <v>0</v>
      </c>
      <c r="K90" s="11"/>
    </row>
    <row r="91" spans="1:11">
      <c r="A91">
        <v>8011</v>
      </c>
      <c r="B91" t="s">
        <v>93</v>
      </c>
      <c r="C91" s="18">
        <f t="shared" si="16"/>
        <v>500</v>
      </c>
      <c r="D91" s="18">
        <f t="shared" si="17"/>
        <v>500</v>
      </c>
      <c r="E91" s="19">
        <f t="shared" si="18"/>
        <v>177.5</v>
      </c>
      <c r="F91" s="32">
        <f t="shared" si="14"/>
        <v>-322.5</v>
      </c>
      <c r="G91" s="33">
        <f t="shared" si="15"/>
        <v>-322.5</v>
      </c>
      <c r="K91" s="11"/>
    </row>
    <row r="92" spans="1:11">
      <c r="A92">
        <v>8012</v>
      </c>
      <c r="B92" t="s">
        <v>45</v>
      </c>
      <c r="C92" s="18">
        <f t="shared" si="16"/>
        <v>3000</v>
      </c>
      <c r="D92" s="18">
        <f t="shared" si="17"/>
        <v>3000</v>
      </c>
      <c r="E92" s="19">
        <f t="shared" si="18"/>
        <v>2212.37</v>
      </c>
      <c r="F92" s="32">
        <f t="shared" si="14"/>
        <v>-787.63000000000011</v>
      </c>
      <c r="G92" s="33">
        <f t="shared" si="15"/>
        <v>-787.63000000000011</v>
      </c>
      <c r="K92" s="11"/>
    </row>
    <row r="93" spans="1:11">
      <c r="A93">
        <v>8013</v>
      </c>
      <c r="B93" t="s">
        <v>47</v>
      </c>
      <c r="C93" s="18">
        <f t="shared" si="16"/>
        <v>3000</v>
      </c>
      <c r="D93" s="18">
        <f t="shared" si="17"/>
        <v>3000</v>
      </c>
      <c r="E93" s="19">
        <f t="shared" si="18"/>
        <v>3414.12</v>
      </c>
      <c r="F93" s="32">
        <f t="shared" si="14"/>
        <v>414.11999999999989</v>
      </c>
      <c r="G93" s="33">
        <f t="shared" si="15"/>
        <v>414.11999999999989</v>
      </c>
      <c r="K93" s="11"/>
    </row>
    <row r="94" spans="1:11">
      <c r="A94">
        <v>8014</v>
      </c>
      <c r="B94" t="s">
        <v>94</v>
      </c>
      <c r="C94" s="18">
        <f t="shared" si="16"/>
        <v>140</v>
      </c>
      <c r="D94" s="18">
        <f t="shared" si="17"/>
        <v>140</v>
      </c>
      <c r="E94" s="19">
        <f t="shared" si="18"/>
        <v>156</v>
      </c>
      <c r="F94" s="32">
        <f t="shared" si="14"/>
        <v>16</v>
      </c>
      <c r="G94" s="33">
        <f t="shared" si="15"/>
        <v>16</v>
      </c>
      <c r="K94" s="11"/>
    </row>
    <row r="95" spans="1:11">
      <c r="A95">
        <v>8016</v>
      </c>
      <c r="B95" t="s">
        <v>95</v>
      </c>
      <c r="C95" s="18">
        <f t="shared" si="16"/>
        <v>50</v>
      </c>
      <c r="D95" s="18">
        <f t="shared" si="17"/>
        <v>50</v>
      </c>
      <c r="E95" s="19">
        <f t="shared" si="18"/>
        <v>25.58</v>
      </c>
      <c r="F95" s="32">
        <f t="shared" si="14"/>
        <v>-24.42</v>
      </c>
      <c r="G95" s="33">
        <f t="shared" si="15"/>
        <v>-24.42</v>
      </c>
      <c r="K95" s="11"/>
    </row>
    <row r="96" spans="1:11">
      <c r="A96">
        <v>8017</v>
      </c>
      <c r="B96" t="s">
        <v>96</v>
      </c>
      <c r="C96" s="18">
        <f t="shared" si="16"/>
        <v>300</v>
      </c>
      <c r="D96" s="18">
        <f t="shared" si="17"/>
        <v>300</v>
      </c>
      <c r="E96" s="19">
        <f t="shared" si="18"/>
        <v>0</v>
      </c>
      <c r="F96" s="32">
        <f t="shared" si="14"/>
        <v>-300</v>
      </c>
      <c r="G96" s="33">
        <f t="shared" si="15"/>
        <v>-300</v>
      </c>
      <c r="K96" s="11"/>
    </row>
    <row r="97" spans="1:11">
      <c r="A97">
        <v>8018</v>
      </c>
      <c r="B97" t="s">
        <v>97</v>
      </c>
      <c r="C97" s="18">
        <f t="shared" si="16"/>
        <v>5000</v>
      </c>
      <c r="D97" s="18">
        <f t="shared" si="17"/>
        <v>5000</v>
      </c>
      <c r="E97" s="19">
        <f t="shared" si="18"/>
        <v>2797.99</v>
      </c>
      <c r="F97" s="32">
        <f t="shared" si="14"/>
        <v>-2202.0100000000002</v>
      </c>
      <c r="G97" s="33">
        <f t="shared" si="15"/>
        <v>-2202.0100000000002</v>
      </c>
      <c r="K97" s="11"/>
    </row>
    <row r="98" spans="1:11">
      <c r="A98">
        <v>8019</v>
      </c>
      <c r="B98" t="s">
        <v>98</v>
      </c>
      <c r="C98" s="18">
        <f t="shared" si="16"/>
        <v>200</v>
      </c>
      <c r="D98" s="18">
        <f t="shared" si="17"/>
        <v>200</v>
      </c>
      <c r="E98" s="19">
        <f t="shared" si="18"/>
        <v>133.44999999999999</v>
      </c>
      <c r="F98" s="32">
        <f t="shared" si="14"/>
        <v>-66.550000000000011</v>
      </c>
      <c r="G98" s="33">
        <f t="shared" si="15"/>
        <v>-66.550000000000011</v>
      </c>
      <c r="K98" s="11"/>
    </row>
    <row r="99" spans="1:11" hidden="1">
      <c r="A99">
        <v>8020</v>
      </c>
      <c r="B99" t="s">
        <v>99</v>
      </c>
      <c r="C99" s="18">
        <f t="shared" si="16"/>
        <v>0</v>
      </c>
      <c r="D99" s="18">
        <f t="shared" si="17"/>
        <v>0</v>
      </c>
      <c r="E99" s="19">
        <f t="shared" si="18"/>
        <v>0</v>
      </c>
      <c r="F99" s="32">
        <f t="shared" si="14"/>
        <v>0</v>
      </c>
      <c r="G99" s="33">
        <f t="shared" si="15"/>
        <v>0</v>
      </c>
      <c r="K99" s="11"/>
    </row>
    <row r="100" spans="1:11">
      <c r="A100">
        <v>8021</v>
      </c>
      <c r="B100" t="s">
        <v>100</v>
      </c>
      <c r="C100" s="18">
        <f t="shared" si="16"/>
        <v>500</v>
      </c>
      <c r="D100" s="18">
        <f t="shared" si="17"/>
        <v>500</v>
      </c>
      <c r="E100" s="19">
        <f t="shared" si="18"/>
        <v>0</v>
      </c>
      <c r="F100" s="32">
        <f t="shared" si="14"/>
        <v>-500</v>
      </c>
      <c r="G100" s="33">
        <f t="shared" si="15"/>
        <v>-500</v>
      </c>
      <c r="K100" s="11"/>
    </row>
    <row r="101" spans="1:11">
      <c r="A101">
        <v>8022</v>
      </c>
      <c r="B101" t="s">
        <v>101</v>
      </c>
      <c r="C101" s="18">
        <f t="shared" si="16"/>
        <v>500</v>
      </c>
      <c r="D101" s="18">
        <f t="shared" si="17"/>
        <v>500</v>
      </c>
      <c r="E101" s="19">
        <f t="shared" si="18"/>
        <v>129.94</v>
      </c>
      <c r="F101" s="32">
        <f t="shared" si="14"/>
        <v>-370.06</v>
      </c>
      <c r="G101" s="33">
        <f t="shared" si="15"/>
        <v>-370.06</v>
      </c>
      <c r="K101" s="11"/>
    </row>
    <row r="102" spans="1:11" hidden="1">
      <c r="A102">
        <v>8023</v>
      </c>
      <c r="B102" t="s">
        <v>102</v>
      </c>
      <c r="C102" s="18">
        <f t="shared" si="16"/>
        <v>0</v>
      </c>
      <c r="D102" s="18">
        <f t="shared" si="17"/>
        <v>0</v>
      </c>
      <c r="E102" s="19">
        <f t="shared" si="18"/>
        <v>0</v>
      </c>
      <c r="F102" s="32">
        <f t="shared" si="14"/>
        <v>0</v>
      </c>
      <c r="G102" s="33">
        <f t="shared" si="15"/>
        <v>0</v>
      </c>
      <c r="K102" s="11"/>
    </row>
    <row r="103" spans="1:11" hidden="1">
      <c r="A103">
        <v>8024</v>
      </c>
      <c r="B103" t="s">
        <v>103</v>
      </c>
      <c r="C103" s="18">
        <f t="shared" si="16"/>
        <v>0</v>
      </c>
      <c r="D103" s="18">
        <f t="shared" si="17"/>
        <v>0</v>
      </c>
      <c r="E103" s="19">
        <f t="shared" si="18"/>
        <v>0</v>
      </c>
      <c r="F103" s="32">
        <f t="shared" si="14"/>
        <v>0</v>
      </c>
      <c r="G103" s="33">
        <f t="shared" si="15"/>
        <v>0</v>
      </c>
      <c r="K103" s="11"/>
    </row>
    <row r="104" spans="1:11">
      <c r="A104">
        <v>8025</v>
      </c>
      <c r="B104" t="s">
        <v>104</v>
      </c>
      <c r="C104" s="18">
        <f t="shared" si="16"/>
        <v>275</v>
      </c>
      <c r="D104" s="18">
        <f t="shared" si="17"/>
        <v>275</v>
      </c>
      <c r="E104" s="19">
        <f t="shared" si="18"/>
        <v>8.16</v>
      </c>
      <c r="F104" s="32">
        <f t="shared" si="14"/>
        <v>-266.83999999999997</v>
      </c>
      <c r="G104" s="33">
        <f t="shared" si="15"/>
        <v>-266.83999999999997</v>
      </c>
      <c r="K104" s="11"/>
    </row>
    <row r="105" spans="1:11" hidden="1">
      <c r="A105">
        <v>8026</v>
      </c>
      <c r="B105" t="s">
        <v>105</v>
      </c>
      <c r="C105" s="18">
        <f t="shared" si="16"/>
        <v>0</v>
      </c>
      <c r="D105" s="18">
        <f t="shared" si="17"/>
        <v>0</v>
      </c>
      <c r="E105" s="19">
        <f t="shared" si="18"/>
        <v>0</v>
      </c>
      <c r="F105" s="32">
        <f t="shared" si="14"/>
        <v>0</v>
      </c>
      <c r="G105" s="33">
        <f t="shared" si="15"/>
        <v>0</v>
      </c>
      <c r="K105" s="11"/>
    </row>
    <row r="106" spans="1:11">
      <c r="A106">
        <v>8027</v>
      </c>
      <c r="B106" t="s">
        <v>35</v>
      </c>
      <c r="C106" s="18">
        <f t="shared" si="16"/>
        <v>400</v>
      </c>
      <c r="D106" s="18">
        <f t="shared" si="17"/>
        <v>400</v>
      </c>
      <c r="E106" s="19">
        <f t="shared" si="18"/>
        <v>0</v>
      </c>
      <c r="F106" s="32">
        <f t="shared" si="14"/>
        <v>-400</v>
      </c>
      <c r="G106" s="33">
        <f t="shared" si="15"/>
        <v>-400</v>
      </c>
      <c r="K106" s="11"/>
    </row>
    <row r="107" spans="1:11" hidden="1">
      <c r="A107">
        <v>8028</v>
      </c>
      <c r="B107" t="s">
        <v>106</v>
      </c>
      <c r="C107" s="18">
        <f t="shared" si="16"/>
        <v>0</v>
      </c>
      <c r="D107" s="18">
        <f t="shared" si="17"/>
        <v>0</v>
      </c>
      <c r="E107" s="19">
        <f t="shared" si="18"/>
        <v>0</v>
      </c>
      <c r="F107" s="32">
        <f t="shared" si="14"/>
        <v>0</v>
      </c>
      <c r="G107" s="33">
        <f t="shared" si="15"/>
        <v>0</v>
      </c>
      <c r="K107" s="11"/>
    </row>
    <row r="108" spans="1:11">
      <c r="A108">
        <v>8029</v>
      </c>
      <c r="B108" t="s">
        <v>107</v>
      </c>
      <c r="C108" s="18">
        <f t="shared" si="16"/>
        <v>1000</v>
      </c>
      <c r="D108" s="18">
        <f t="shared" si="17"/>
        <v>1000</v>
      </c>
      <c r="E108" s="19">
        <f t="shared" si="18"/>
        <v>998.5</v>
      </c>
      <c r="F108" s="32">
        <f t="shared" si="14"/>
        <v>-1.5</v>
      </c>
      <c r="G108" s="33">
        <f t="shared" si="15"/>
        <v>-1.5</v>
      </c>
      <c r="K108" s="11"/>
    </row>
    <row r="109" spans="1:11" hidden="1">
      <c r="A109">
        <v>8030</v>
      </c>
      <c r="B109" t="s">
        <v>108</v>
      </c>
      <c r="C109" s="18">
        <f t="shared" si="16"/>
        <v>0</v>
      </c>
      <c r="D109" s="18">
        <f t="shared" si="17"/>
        <v>0</v>
      </c>
      <c r="E109" s="19">
        <f t="shared" si="18"/>
        <v>0</v>
      </c>
      <c r="F109" s="32">
        <f t="shared" si="14"/>
        <v>0</v>
      </c>
      <c r="G109" s="33">
        <f t="shared" si="15"/>
        <v>0</v>
      </c>
      <c r="K109" s="11"/>
    </row>
    <row r="110" spans="1:11">
      <c r="A110">
        <v>8031</v>
      </c>
      <c r="B110" t="s">
        <v>109</v>
      </c>
      <c r="C110" s="18">
        <f t="shared" ref="C110:C129" si="19">VLOOKUP($A110,Budget_DTLs,3,FALSE)</f>
        <v>7500</v>
      </c>
      <c r="D110" s="18">
        <f t="shared" ref="D110:D129" si="20">VLOOKUP(A110,Budget_DTLs,6,FALSE)</f>
        <v>7500</v>
      </c>
      <c r="E110" s="19">
        <f t="shared" ref="E110:E129" si="21">VLOOKUP(A110,Budget_DTLs,4,FALSE)</f>
        <v>4095</v>
      </c>
      <c r="F110" s="32">
        <f t="shared" si="14"/>
        <v>-3405</v>
      </c>
      <c r="G110" s="33">
        <f t="shared" si="15"/>
        <v>-3405</v>
      </c>
      <c r="K110" s="11"/>
    </row>
    <row r="111" spans="1:11">
      <c r="A111">
        <v>8032</v>
      </c>
      <c r="B111" t="s">
        <v>110</v>
      </c>
      <c r="C111" s="18">
        <f t="shared" si="19"/>
        <v>300</v>
      </c>
      <c r="D111" s="18">
        <f t="shared" si="20"/>
        <v>300</v>
      </c>
      <c r="E111" s="19">
        <f t="shared" si="21"/>
        <v>0</v>
      </c>
      <c r="F111" s="32">
        <f t="shared" ref="F111:F129" si="22">E111-C111</f>
        <v>-300</v>
      </c>
      <c r="G111" s="33">
        <f t="shared" ref="G111:G129" si="23">E111-D111</f>
        <v>-300</v>
      </c>
      <c r="K111" s="11"/>
    </row>
    <row r="112" spans="1:11" hidden="1">
      <c r="A112">
        <v>8033</v>
      </c>
      <c r="B112" t="s">
        <v>111</v>
      </c>
      <c r="C112" s="18">
        <f t="shared" si="19"/>
        <v>0</v>
      </c>
      <c r="D112" s="18">
        <f t="shared" si="20"/>
        <v>0</v>
      </c>
      <c r="E112" s="19">
        <f t="shared" si="21"/>
        <v>0</v>
      </c>
      <c r="F112" s="32">
        <f t="shared" si="22"/>
        <v>0</v>
      </c>
      <c r="G112" s="33">
        <f t="shared" si="23"/>
        <v>0</v>
      </c>
      <c r="K112" s="11"/>
    </row>
    <row r="113" spans="1:11">
      <c r="A113">
        <v>9001</v>
      </c>
      <c r="B113" t="s">
        <v>112</v>
      </c>
      <c r="C113" s="18">
        <f t="shared" si="19"/>
        <v>24000</v>
      </c>
      <c r="D113" s="18">
        <f t="shared" si="20"/>
        <v>24000</v>
      </c>
      <c r="E113" s="19">
        <f t="shared" si="21"/>
        <v>24250.02</v>
      </c>
      <c r="F113" s="32">
        <f t="shared" si="22"/>
        <v>250.02000000000044</v>
      </c>
      <c r="G113" s="33">
        <f t="shared" si="23"/>
        <v>250.02000000000044</v>
      </c>
      <c r="K113" s="11"/>
    </row>
    <row r="114" spans="1:11">
      <c r="A114">
        <v>9002</v>
      </c>
      <c r="B114" t="s">
        <v>113</v>
      </c>
      <c r="C114" s="18">
        <f t="shared" si="19"/>
        <v>5000</v>
      </c>
      <c r="D114" s="18">
        <f t="shared" si="20"/>
        <v>5000</v>
      </c>
      <c r="E114" s="19">
        <f t="shared" si="21"/>
        <v>3023.97</v>
      </c>
      <c r="F114" s="32">
        <f t="shared" si="22"/>
        <v>-1976.0300000000002</v>
      </c>
      <c r="G114" s="33">
        <f t="shared" si="23"/>
        <v>-1976.0300000000002</v>
      </c>
      <c r="K114" s="11"/>
    </row>
    <row r="115" spans="1:11">
      <c r="A115">
        <v>9003</v>
      </c>
      <c r="B115" t="s">
        <v>114</v>
      </c>
      <c r="C115" s="18">
        <f t="shared" si="19"/>
        <v>3500</v>
      </c>
      <c r="D115" s="18">
        <f t="shared" si="20"/>
        <v>3500</v>
      </c>
      <c r="E115" s="19">
        <f t="shared" si="21"/>
        <v>4044.67</v>
      </c>
      <c r="F115" s="32">
        <f t="shared" si="22"/>
        <v>544.67000000000007</v>
      </c>
      <c r="G115" s="33">
        <f t="shared" si="23"/>
        <v>544.67000000000007</v>
      </c>
      <c r="K115" s="11"/>
    </row>
    <row r="116" spans="1:11">
      <c r="A116">
        <v>9004</v>
      </c>
      <c r="B116" t="s">
        <v>115</v>
      </c>
      <c r="C116" s="18">
        <f t="shared" si="19"/>
        <v>3000</v>
      </c>
      <c r="D116" s="18">
        <f t="shared" si="20"/>
        <v>3000</v>
      </c>
      <c r="E116" s="19">
        <f t="shared" si="21"/>
        <v>2900</v>
      </c>
      <c r="F116" s="32">
        <f t="shared" si="22"/>
        <v>-100</v>
      </c>
      <c r="G116" s="33">
        <f t="shared" si="23"/>
        <v>-100</v>
      </c>
      <c r="K116" s="11"/>
    </row>
    <row r="117" spans="1:11">
      <c r="A117">
        <v>9006</v>
      </c>
      <c r="B117" t="s">
        <v>116</v>
      </c>
      <c r="C117" s="18">
        <f t="shared" si="19"/>
        <v>20000</v>
      </c>
      <c r="D117" s="18">
        <f t="shared" si="20"/>
        <v>20000</v>
      </c>
      <c r="E117" s="19">
        <f t="shared" si="21"/>
        <v>23894.36</v>
      </c>
      <c r="F117" s="32">
        <f t="shared" si="22"/>
        <v>3894.3600000000006</v>
      </c>
      <c r="G117" s="33">
        <f t="shared" si="23"/>
        <v>3894.3600000000006</v>
      </c>
      <c r="K117" s="11"/>
    </row>
    <row r="118" spans="1:11">
      <c r="A118">
        <v>10000</v>
      </c>
      <c r="B118" t="s">
        <v>117</v>
      </c>
      <c r="C118" s="18">
        <f t="shared" si="19"/>
        <v>1000</v>
      </c>
      <c r="D118" s="18">
        <f t="shared" si="20"/>
        <v>1000</v>
      </c>
      <c r="E118" s="19">
        <f t="shared" si="21"/>
        <v>1018.37</v>
      </c>
      <c r="F118" s="32">
        <f t="shared" si="22"/>
        <v>18.370000000000005</v>
      </c>
      <c r="G118" s="33">
        <f t="shared" si="23"/>
        <v>18.370000000000005</v>
      </c>
      <c r="K118" s="11"/>
    </row>
    <row r="119" spans="1:11">
      <c r="A119">
        <v>10001</v>
      </c>
      <c r="B119" t="s">
        <v>25</v>
      </c>
      <c r="C119" s="18">
        <f t="shared" si="19"/>
        <v>34000</v>
      </c>
      <c r="D119" s="18">
        <f t="shared" si="20"/>
        <v>34000</v>
      </c>
      <c r="E119" s="19">
        <f t="shared" si="21"/>
        <v>34566.019999999997</v>
      </c>
      <c r="F119" s="32">
        <f t="shared" si="22"/>
        <v>566.0199999999968</v>
      </c>
      <c r="G119" s="33">
        <f t="shared" si="23"/>
        <v>566.0199999999968</v>
      </c>
      <c r="K119" s="11"/>
    </row>
    <row r="120" spans="1:11" hidden="1">
      <c r="A120">
        <v>10002</v>
      </c>
      <c r="B120" t="s">
        <v>118</v>
      </c>
      <c r="C120" s="18">
        <f t="shared" si="19"/>
        <v>0</v>
      </c>
      <c r="D120" s="18">
        <f t="shared" si="20"/>
        <v>0</v>
      </c>
      <c r="E120" s="19">
        <f t="shared" si="21"/>
        <v>0</v>
      </c>
      <c r="F120" s="32">
        <f t="shared" si="22"/>
        <v>0</v>
      </c>
      <c r="G120" s="33">
        <f t="shared" si="23"/>
        <v>0</v>
      </c>
      <c r="K120" s="11"/>
    </row>
    <row r="121" spans="1:11">
      <c r="A121">
        <v>10003</v>
      </c>
      <c r="B121" t="s">
        <v>119</v>
      </c>
      <c r="C121" s="18">
        <f t="shared" si="19"/>
        <v>7000</v>
      </c>
      <c r="D121" s="18">
        <f t="shared" si="20"/>
        <v>8500</v>
      </c>
      <c r="E121" s="19">
        <f t="shared" si="21"/>
        <v>8557.1299999999992</v>
      </c>
      <c r="F121" s="32">
        <f t="shared" si="22"/>
        <v>1557.1299999999992</v>
      </c>
      <c r="G121" s="33">
        <f t="shared" si="23"/>
        <v>57.1299999999992</v>
      </c>
      <c r="K121" s="11"/>
    </row>
    <row r="122" spans="1:11">
      <c r="A122">
        <v>10004</v>
      </c>
      <c r="B122" t="s">
        <v>33</v>
      </c>
      <c r="C122" s="18">
        <f t="shared" si="19"/>
        <v>1000</v>
      </c>
      <c r="D122" s="18">
        <f t="shared" si="20"/>
        <v>1000</v>
      </c>
      <c r="E122" s="19">
        <f t="shared" si="21"/>
        <v>0</v>
      </c>
      <c r="F122" s="32">
        <f t="shared" si="22"/>
        <v>-1000</v>
      </c>
      <c r="G122" s="33">
        <f t="shared" si="23"/>
        <v>-1000</v>
      </c>
      <c r="K122" s="11"/>
    </row>
    <row r="123" spans="1:11" hidden="1">
      <c r="A123">
        <v>10006</v>
      </c>
      <c r="B123" t="s">
        <v>120</v>
      </c>
      <c r="C123" s="18">
        <f t="shared" si="19"/>
        <v>0</v>
      </c>
      <c r="D123" s="18">
        <f t="shared" si="20"/>
        <v>0</v>
      </c>
      <c r="E123" s="19">
        <f t="shared" si="21"/>
        <v>0</v>
      </c>
      <c r="F123" s="32">
        <f t="shared" si="22"/>
        <v>0</v>
      </c>
      <c r="G123" s="33">
        <f t="shared" si="23"/>
        <v>0</v>
      </c>
      <c r="K123" s="11"/>
    </row>
    <row r="124" spans="1:11">
      <c r="A124">
        <v>10007</v>
      </c>
      <c r="B124" t="s">
        <v>31</v>
      </c>
      <c r="C124" s="18">
        <f t="shared" si="19"/>
        <v>4000</v>
      </c>
      <c r="D124" s="18">
        <f t="shared" si="20"/>
        <v>4000</v>
      </c>
      <c r="E124" s="19">
        <f t="shared" si="21"/>
        <v>0</v>
      </c>
      <c r="F124" s="32">
        <f t="shared" si="22"/>
        <v>-4000</v>
      </c>
      <c r="G124" s="33">
        <f t="shared" si="23"/>
        <v>-4000</v>
      </c>
      <c r="K124" s="11"/>
    </row>
    <row r="125" spans="1:11">
      <c r="A125">
        <v>10009</v>
      </c>
      <c r="B125" t="s">
        <v>121</v>
      </c>
      <c r="C125" s="18">
        <f t="shared" si="19"/>
        <v>2000</v>
      </c>
      <c r="D125" s="18">
        <f t="shared" si="20"/>
        <v>2000</v>
      </c>
      <c r="E125" s="19">
        <f t="shared" si="21"/>
        <v>0</v>
      </c>
      <c r="F125" s="32">
        <f t="shared" si="22"/>
        <v>-2000</v>
      </c>
      <c r="G125" s="33">
        <f t="shared" si="23"/>
        <v>-2000</v>
      </c>
      <c r="K125" s="11"/>
    </row>
    <row r="126" spans="1:11">
      <c r="A126">
        <v>11000</v>
      </c>
      <c r="B126" t="s">
        <v>122</v>
      </c>
      <c r="C126" s="18">
        <f t="shared" si="19"/>
        <v>0</v>
      </c>
      <c r="D126" s="18">
        <f t="shared" si="20"/>
        <v>0</v>
      </c>
      <c r="E126" s="19">
        <f t="shared" si="21"/>
        <v>3020.96</v>
      </c>
      <c r="F126" s="32">
        <f t="shared" si="22"/>
        <v>3020.96</v>
      </c>
      <c r="G126" s="33">
        <f t="shared" si="23"/>
        <v>3020.96</v>
      </c>
      <c r="K126" s="11"/>
    </row>
    <row r="127" spans="1:11">
      <c r="A127">
        <v>12000</v>
      </c>
      <c r="B127" t="s">
        <v>123</v>
      </c>
      <c r="C127" s="18">
        <f t="shared" si="19"/>
        <v>3000</v>
      </c>
      <c r="D127" s="18">
        <f t="shared" si="20"/>
        <v>3000</v>
      </c>
      <c r="E127" s="19">
        <f t="shared" si="21"/>
        <v>3000</v>
      </c>
      <c r="F127" s="32">
        <f t="shared" si="22"/>
        <v>0</v>
      </c>
      <c r="G127" s="33">
        <f t="shared" si="23"/>
        <v>0</v>
      </c>
      <c r="K127" s="11"/>
    </row>
    <row r="128" spans="1:11" hidden="1">
      <c r="A128">
        <v>13000</v>
      </c>
      <c r="B128" t="s">
        <v>48</v>
      </c>
      <c r="C128" s="18">
        <f t="shared" si="19"/>
        <v>0</v>
      </c>
      <c r="D128" s="18">
        <f t="shared" si="20"/>
        <v>0</v>
      </c>
      <c r="E128" s="19">
        <f t="shared" si="21"/>
        <v>0</v>
      </c>
      <c r="F128" s="32">
        <f t="shared" si="22"/>
        <v>0</v>
      </c>
      <c r="G128" s="33">
        <f t="shared" si="23"/>
        <v>0</v>
      </c>
      <c r="K128" s="11"/>
    </row>
    <row r="129" spans="1:11">
      <c r="A129">
        <v>14000</v>
      </c>
      <c r="B129" t="s">
        <v>46</v>
      </c>
      <c r="C129" s="21">
        <f t="shared" si="19"/>
        <v>0</v>
      </c>
      <c r="D129" s="21">
        <f t="shared" si="20"/>
        <v>0</v>
      </c>
      <c r="E129" s="22">
        <f t="shared" si="21"/>
        <v>1575</v>
      </c>
      <c r="F129" s="34">
        <f t="shared" si="22"/>
        <v>1575</v>
      </c>
      <c r="G129" s="35">
        <f t="shared" si="23"/>
        <v>1575</v>
      </c>
      <c r="K129" s="11"/>
    </row>
    <row r="130" spans="1:11">
      <c r="B130" s="36" t="s">
        <v>124</v>
      </c>
      <c r="C130" s="37">
        <f>SUM(C46:C129)</f>
        <v>335315</v>
      </c>
      <c r="D130" s="37">
        <f t="shared" ref="D130:G130" si="24">SUM(D46:D129)</f>
        <v>336815</v>
      </c>
      <c r="E130" s="38">
        <f t="shared" si="24"/>
        <v>342605.07</v>
      </c>
      <c r="F130" s="37">
        <f t="shared" si="24"/>
        <v>7290.0700000000006</v>
      </c>
      <c r="G130" s="39">
        <f t="shared" si="24"/>
        <v>5790.0700000000006</v>
      </c>
      <c r="H130" s="28">
        <f>E130/D130</f>
        <v>1.0171906536229087</v>
      </c>
      <c r="J130" s="40"/>
      <c r="K130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NULL</cp:lastModifiedBy>
  <dcterms:created xsi:type="dcterms:W3CDTF">2019-07-31T15:52:48Z</dcterms:created>
  <dcterms:modified xsi:type="dcterms:W3CDTF">2019-07-31T15:54:09Z</dcterms:modified>
</cp:coreProperties>
</file>